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552" firstSheet="1" activeTab="4"/>
  </bookViews>
  <sheets>
    <sheet name="Лист3" sheetId="1" r:id="rId1"/>
    <sheet name="подробно" sheetId="2" r:id="rId2"/>
    <sheet name="ціни на послуги" sheetId="3" r:id="rId3"/>
    <sheet name="розрах.цін на послуги" sheetId="4" r:id="rId4"/>
    <sheet name="розрах.цін на послуги 2013р" sheetId="5" r:id="rId5"/>
  </sheets>
  <definedNames>
    <definedName name="_xlnm.Print_Titles" localSheetId="0">'Лист3'!$B:$E,'Лист3'!$22:$22</definedName>
    <definedName name="_xlnm.Print_Titles" localSheetId="1">'подробно'!$B:$B,'подробно'!$12:$20</definedName>
    <definedName name="_xlnm.Print_Titles" localSheetId="3">'розрах.цін на послуги'!$B:$B,'розрах.цін на послуги'!$12:$20</definedName>
    <definedName name="_xlnm.Print_Titles" localSheetId="4">'розрах.цін на послуги 2013р'!$B:$B,'розрах.цін на послуги 2013р'!$12:$20</definedName>
    <definedName name="_xlnm.Print_Titles" localSheetId="2">'ціни на послуги'!$B:$E,'ціни на послуги'!$22:$22</definedName>
    <definedName name="_xlnm.Print_Area" localSheetId="0">'Лист3'!$B$1:$E$151</definedName>
    <definedName name="_xlnm.Print_Area" localSheetId="1">'подробно'!$A$1:$O$117</definedName>
    <definedName name="_xlnm.Print_Area" localSheetId="3">'розрах.цін на послуги'!$A$1:$O$113</definedName>
    <definedName name="_xlnm.Print_Area" localSheetId="4">'розрах.цін на послуги 2013р'!$A$1:$O$128</definedName>
    <definedName name="_xlnm.Print_Area" localSheetId="2">'ціни на послуги'!$B$1:$E$151</definedName>
  </definedNames>
  <calcPr fullCalcOnLoad="1"/>
</workbook>
</file>

<file path=xl/sharedStrings.xml><?xml version="1.0" encoding="utf-8"?>
<sst xmlns="http://schemas.openxmlformats.org/spreadsheetml/2006/main" count="2563" uniqueCount="629">
  <si>
    <t xml:space="preserve"> </t>
  </si>
  <si>
    <t xml:space="preserve">                                                                                                          Ціни</t>
  </si>
  <si>
    <t xml:space="preserve">                                                                                                                                              на роботи (послуги), що виконуються  архівним відділом Золочівської</t>
  </si>
  <si>
    <t xml:space="preserve">                                                                                                                                  районої державної адміністрації на договірних засадах</t>
  </si>
  <si>
    <t xml:space="preserve">       Розрахунок цін на роботи(послуги), що виконуються </t>
  </si>
  <si>
    <t>Вартість</t>
  </si>
  <si>
    <t xml:space="preserve">Страхові </t>
  </si>
  <si>
    <t>Страх.тариф</t>
  </si>
  <si>
    <t>№</t>
  </si>
  <si>
    <t>Одиниця</t>
  </si>
  <si>
    <t>трудових</t>
  </si>
  <si>
    <t>внески</t>
  </si>
  <si>
    <t>на загально-</t>
  </si>
  <si>
    <t>Виробнича</t>
  </si>
  <si>
    <t>Ціна за</t>
  </si>
  <si>
    <t>виміру</t>
  </si>
  <si>
    <t>Виконавець</t>
  </si>
  <si>
    <t>Денна</t>
  </si>
  <si>
    <t>Норма</t>
  </si>
  <si>
    <t xml:space="preserve">Норма </t>
  </si>
  <si>
    <t>витрат</t>
  </si>
  <si>
    <t>до</t>
  </si>
  <si>
    <t>обов"язкове</t>
  </si>
  <si>
    <t>одиницю</t>
  </si>
  <si>
    <t>з/п</t>
  </si>
  <si>
    <t>тарифна</t>
  </si>
  <si>
    <t xml:space="preserve">часу </t>
  </si>
  <si>
    <t>виробітку</t>
  </si>
  <si>
    <t>на один.</t>
  </si>
  <si>
    <t xml:space="preserve">фонду </t>
  </si>
  <si>
    <t>страхув. Від</t>
  </si>
  <si>
    <t>собівар-</t>
  </si>
  <si>
    <t>ставка</t>
  </si>
  <si>
    <t>людино-</t>
  </si>
  <si>
    <t xml:space="preserve">на 1 </t>
  </si>
  <si>
    <t>соцстра-</t>
  </si>
  <si>
    <t>нещ.випадків</t>
  </si>
  <si>
    <t xml:space="preserve">тість </t>
  </si>
  <si>
    <t>Примітка</t>
  </si>
  <si>
    <t>грн.</t>
  </si>
  <si>
    <t>днів</t>
  </si>
  <si>
    <t>роб/дн.</t>
  </si>
  <si>
    <t>(грн.коп)</t>
  </si>
  <si>
    <t>хування</t>
  </si>
  <si>
    <t>на виробниц-</t>
  </si>
  <si>
    <t>по безро-</t>
  </si>
  <si>
    <t>тві та проф-</t>
  </si>
  <si>
    <t>біттю</t>
  </si>
  <si>
    <t>захворюван-</t>
  </si>
  <si>
    <t>(грн.коп.)</t>
  </si>
  <si>
    <t>ня  0,2 %</t>
  </si>
  <si>
    <t>100 од.збер.</t>
  </si>
  <si>
    <t>-"-</t>
  </si>
  <si>
    <t>за 10 од.збер.</t>
  </si>
  <si>
    <t>за 100 аркушів</t>
  </si>
  <si>
    <t>100 заголовків</t>
  </si>
  <si>
    <t>1.1.22.1</t>
  </si>
  <si>
    <t>за 10 карток</t>
  </si>
  <si>
    <t>1.1.22.2</t>
  </si>
  <si>
    <t>1000 карток</t>
  </si>
  <si>
    <t>1.1.29.1</t>
  </si>
  <si>
    <t>1000 аркуш.</t>
  </si>
  <si>
    <t>1.1.29.2</t>
  </si>
  <si>
    <t>за 50 аркушів</t>
  </si>
  <si>
    <t>1.1.29.3</t>
  </si>
  <si>
    <t>1.1.30.1</t>
  </si>
  <si>
    <t>1.1.30.2</t>
  </si>
  <si>
    <t>1.1.30.3</t>
  </si>
  <si>
    <t>1.1.37</t>
  </si>
  <si>
    <t>за 100 од.збер.</t>
  </si>
  <si>
    <t>1.1.39</t>
  </si>
  <si>
    <t>100 ярликів</t>
  </si>
  <si>
    <t>за 10 ярликів</t>
  </si>
  <si>
    <t>1.1.40</t>
  </si>
  <si>
    <t>1.1.41</t>
  </si>
  <si>
    <t>1.1.42</t>
  </si>
  <si>
    <t>1.1.43</t>
  </si>
  <si>
    <t>1 передмова</t>
  </si>
  <si>
    <t>1 перелік</t>
  </si>
  <si>
    <t>1.1.63.10</t>
  </si>
  <si>
    <t>1.1.63.13.5</t>
  </si>
  <si>
    <t>1.1.65</t>
  </si>
  <si>
    <t>1 звіт</t>
  </si>
  <si>
    <t>100 аркушів</t>
  </si>
  <si>
    <t>за 10 заголовків</t>
  </si>
  <si>
    <t>10 карток</t>
  </si>
  <si>
    <t>1 запит</t>
  </si>
  <si>
    <t>архівна довідка</t>
  </si>
  <si>
    <t>1 справа</t>
  </si>
  <si>
    <t>10 од.збер.</t>
  </si>
  <si>
    <t xml:space="preserve"> № з/п </t>
  </si>
  <si>
    <t>Назва послуг</t>
  </si>
  <si>
    <t>Кількість</t>
  </si>
  <si>
    <t>10 заголовків</t>
  </si>
  <si>
    <t>Нумерація аркушів у справах</t>
  </si>
  <si>
    <t>обсягом до 150 аркушів</t>
  </si>
  <si>
    <t>обсягом до 50 аркушів</t>
  </si>
  <si>
    <t>50 аркушів</t>
  </si>
  <si>
    <t>Перенумеровування аркушів у справах</t>
  </si>
  <si>
    <t>Картонування справ</t>
  </si>
  <si>
    <t>Написання ярликів</t>
  </si>
  <si>
    <t>10 ярликів</t>
  </si>
  <si>
    <t>Наклеювання ярликів на коробки</t>
  </si>
  <si>
    <t>Формування в'язок справ, що підлягають зберіганню</t>
  </si>
  <si>
    <t>10 коробок</t>
  </si>
  <si>
    <t>Перевіряння фізичного і санітарно-гігієнічного стану справ, що підлягають прийманню на державне зберігання, з оформленням результатів перевіряння</t>
  </si>
  <si>
    <t>Складання статистичних звітів про організацію відомчого зберігання документів НАФ України в установах загальнодержавного значення</t>
  </si>
  <si>
    <t>1 архівна довідка</t>
  </si>
  <si>
    <t>10 аркушів</t>
  </si>
  <si>
    <t>1 документ</t>
  </si>
  <si>
    <t>інших</t>
  </si>
  <si>
    <t>що не потребує додаткового вивчення питання</t>
  </si>
  <si>
    <t>трив.консультації до 1 академічної години</t>
  </si>
  <si>
    <t>що потребує додаткового вивчення питання</t>
  </si>
  <si>
    <t>з підготовкою письмової відповіді (інформаційного документа)</t>
  </si>
  <si>
    <t>1 дов.обсягом 5 машин.сторінок</t>
  </si>
  <si>
    <t>4.1.1</t>
  </si>
  <si>
    <t>4.1.10</t>
  </si>
  <si>
    <t>4.1.11</t>
  </si>
  <si>
    <t>4.3.4</t>
  </si>
  <si>
    <t>4.4.1</t>
  </si>
  <si>
    <t>4.4.2</t>
  </si>
  <si>
    <t>4.4.3</t>
  </si>
  <si>
    <t>4.5.3</t>
  </si>
  <si>
    <t>4.6.5.1</t>
  </si>
  <si>
    <t>4.6.5.2</t>
  </si>
  <si>
    <t>1.1.38</t>
  </si>
  <si>
    <t>Перекартонування справ</t>
  </si>
  <si>
    <t>1.1.63.13.1</t>
  </si>
  <si>
    <t>1.1.63.13.2</t>
  </si>
  <si>
    <t>за період від 5  до 10 років</t>
  </si>
  <si>
    <t>за період від 1  до 5 років</t>
  </si>
  <si>
    <t>1.1.63.13.3</t>
  </si>
  <si>
    <t>за період від 10  до 15 років</t>
  </si>
  <si>
    <t>3.3.2.1.1</t>
  </si>
  <si>
    <t>3.3.2.1.2</t>
  </si>
  <si>
    <t>3.3.2.2</t>
  </si>
  <si>
    <t>3.3.3.1</t>
  </si>
  <si>
    <t>3.3.3.2</t>
  </si>
  <si>
    <t>3.3.6.1</t>
  </si>
  <si>
    <t>3.3.6.2</t>
  </si>
  <si>
    <t>3.3.6.3</t>
  </si>
  <si>
    <t>3.3.7.1</t>
  </si>
  <si>
    <t>3.1.1.1.1</t>
  </si>
  <si>
    <t>3.1.1.1.2</t>
  </si>
  <si>
    <t>3.1.1.3.1</t>
  </si>
  <si>
    <t>3.1.1.3.3</t>
  </si>
  <si>
    <t>3.1.1.5</t>
  </si>
  <si>
    <t>3.1.1.6.1</t>
  </si>
  <si>
    <t>3.1.1.6.2</t>
  </si>
  <si>
    <t>3.1.1.7.1</t>
  </si>
  <si>
    <t>3.1.1.7.2</t>
  </si>
  <si>
    <t>3.1.1.8</t>
  </si>
  <si>
    <t>3.1.1.9.1</t>
  </si>
  <si>
    <t>3.1.1.9.2</t>
  </si>
  <si>
    <t>3.1.1.10.1</t>
  </si>
  <si>
    <t>3.1.1.10.2</t>
  </si>
  <si>
    <t>3.1.1.11</t>
  </si>
  <si>
    <t>3.1.1.12.1</t>
  </si>
  <si>
    <t>3.1.1.12.2</t>
  </si>
  <si>
    <t>3.1.1.19</t>
  </si>
  <si>
    <t>3.1.1.20</t>
  </si>
  <si>
    <t>3.1.2</t>
  </si>
  <si>
    <t>3.1.3</t>
  </si>
  <si>
    <t>3.1.4</t>
  </si>
  <si>
    <t>3.1.5.1.1</t>
  </si>
  <si>
    <t>3.1.6</t>
  </si>
  <si>
    <t>3.1.7</t>
  </si>
  <si>
    <t>3.1.8.1</t>
  </si>
  <si>
    <t>3.1.8.2</t>
  </si>
  <si>
    <t>3.1.9.1</t>
  </si>
  <si>
    <t>3.1.9.2</t>
  </si>
  <si>
    <t>3.1.12.1</t>
  </si>
  <si>
    <t>3.1.12.2</t>
  </si>
  <si>
    <t>3.1.12.3</t>
  </si>
  <si>
    <t>3.1.13.1</t>
  </si>
  <si>
    <t>3.1.13.2</t>
  </si>
  <si>
    <t>3.1.13.3</t>
  </si>
  <si>
    <t>3.1.14</t>
  </si>
  <si>
    <t>3.1.15.2</t>
  </si>
  <si>
    <t>3.1.15.3</t>
  </si>
  <si>
    <t>3.1.15.4</t>
  </si>
  <si>
    <t>3.1.15.5.1</t>
  </si>
  <si>
    <t>3.1.15.5.2</t>
  </si>
  <si>
    <t>3.1.15.6</t>
  </si>
  <si>
    <t>3.1.15.7.1</t>
  </si>
  <si>
    <t>3.1.15.7.2</t>
  </si>
  <si>
    <t>3.1.15.8.1</t>
  </si>
  <si>
    <t>3.1.15.8.3</t>
  </si>
  <si>
    <t>3.1.15.8.4</t>
  </si>
  <si>
    <t>3.1.15.11.1</t>
  </si>
  <si>
    <t>3.1.15.11.2</t>
  </si>
  <si>
    <t>3.1.15.12</t>
  </si>
  <si>
    <t>3.1.15.13.1</t>
  </si>
  <si>
    <t>3.1.15.13.2</t>
  </si>
  <si>
    <t>3.1.15.14.1</t>
  </si>
  <si>
    <t>3.1.15.14.2</t>
  </si>
  <si>
    <t>3.1.15.15.2</t>
  </si>
  <si>
    <t>3.1.15.16.1</t>
  </si>
  <si>
    <t>3.1.15.16.2</t>
  </si>
  <si>
    <t>3.1.15.17.1</t>
  </si>
  <si>
    <t>3.1.15.17.2</t>
  </si>
  <si>
    <t>3.1.15.17.3</t>
  </si>
  <si>
    <t>3.1.15.18.1</t>
  </si>
  <si>
    <t>3.1.15.18.2</t>
  </si>
  <si>
    <t>3.1.15.19.1</t>
  </si>
  <si>
    <t>3.1.15.19.2.1</t>
  </si>
  <si>
    <t>3.1.15.19.2.2</t>
  </si>
  <si>
    <t>3.1.15.20.1</t>
  </si>
  <si>
    <t>3.1.15.20.2</t>
  </si>
  <si>
    <t>3.1.15.25</t>
  </si>
  <si>
    <t>3.1.15.26</t>
  </si>
  <si>
    <t>3.1.15.27</t>
  </si>
  <si>
    <t>3.1.15.28</t>
  </si>
  <si>
    <t>3.1.15.29</t>
  </si>
  <si>
    <t>3.1.15.30</t>
  </si>
  <si>
    <t>100 коробок</t>
  </si>
  <si>
    <t>за 10 коробок</t>
  </si>
  <si>
    <t>100 од. збер.</t>
  </si>
  <si>
    <t>головний спец.</t>
  </si>
  <si>
    <t>1 заголовок</t>
  </si>
  <si>
    <t>1 од. збер.</t>
  </si>
  <si>
    <t>2.1.6.1</t>
  </si>
  <si>
    <t>2.1.6.2</t>
  </si>
  <si>
    <t>Палітурні та картонажні роботи</t>
  </si>
  <si>
    <t>2.2.1</t>
  </si>
  <si>
    <t>Приймання справ і документів на оправлення</t>
  </si>
  <si>
    <t>10 справ</t>
  </si>
  <si>
    <t>2.2.3.1</t>
  </si>
  <si>
    <t>2.2.3.2</t>
  </si>
  <si>
    <t>2.2.4</t>
  </si>
  <si>
    <t xml:space="preserve">Оправлення справ у суцільнокроєну картонну обкладинку чи цупкий папір </t>
  </si>
  <si>
    <t>2.2.5.1</t>
  </si>
  <si>
    <t>2.2.5.2</t>
  </si>
  <si>
    <t>те саме без ремонту обкладинки</t>
  </si>
  <si>
    <t>Підшивання справ:</t>
  </si>
  <si>
    <t>2.2.6.1</t>
  </si>
  <si>
    <t>що містять до 25 арк.</t>
  </si>
  <si>
    <t>2.2.6.2</t>
  </si>
  <si>
    <t>2.2.6.3</t>
  </si>
  <si>
    <t>2.2.6.4</t>
  </si>
  <si>
    <t>2.2.6.5</t>
  </si>
  <si>
    <t>що містять до 50 арк.</t>
  </si>
  <si>
    <t>що містять до 100 арк.</t>
  </si>
  <si>
    <t>що містять до 150 арк.</t>
  </si>
  <si>
    <t>що містять понад 150 арк. або з нестандартними сторінками</t>
  </si>
  <si>
    <t>100 справ</t>
  </si>
  <si>
    <t>за 10 справ</t>
  </si>
  <si>
    <t>за 1 справу</t>
  </si>
  <si>
    <t>1.1</t>
  </si>
  <si>
    <t>1.1.1.1</t>
  </si>
  <si>
    <t>за період більше 10 років</t>
  </si>
  <si>
    <t>1 іст. довідка</t>
  </si>
  <si>
    <t>за період від 5 років до 10 років</t>
  </si>
  <si>
    <t>за період від 1 років до 5 років</t>
  </si>
  <si>
    <t>1.1.1.2</t>
  </si>
  <si>
    <t>1.1.1.3</t>
  </si>
  <si>
    <t>1.1.8.1</t>
  </si>
  <si>
    <t>управлінської, творчої, науково-технічної документації</t>
  </si>
  <si>
    <t>1.1.8.2</t>
  </si>
  <si>
    <t>1.1.9.1</t>
  </si>
  <si>
    <t>10 од. збер.</t>
  </si>
  <si>
    <t>1.1.9.2</t>
  </si>
  <si>
    <t>у середині фондів - за роками або структурними частинами</t>
  </si>
  <si>
    <t>з поаркушним переглядом документів</t>
  </si>
  <si>
    <t>1.1.11.2</t>
  </si>
  <si>
    <t>1.1.11.1.1</t>
  </si>
  <si>
    <t>1.1.11.1.2</t>
  </si>
  <si>
    <t>без поаркушного перегляду документів</t>
  </si>
  <si>
    <t>творчої документації</t>
  </si>
  <si>
    <t>1.1.11.5</t>
  </si>
  <si>
    <t>1.1.11.5.1</t>
  </si>
  <si>
    <t>1.1.11.5.2</t>
  </si>
  <si>
    <t>1.1.14.1</t>
  </si>
  <si>
    <t>з управлінською документацією</t>
  </si>
  <si>
    <t>1.1.14.2</t>
  </si>
  <si>
    <t>Систематизація аркушів у справі</t>
  </si>
  <si>
    <t>1.1.15.1</t>
  </si>
  <si>
    <t>1.1.15.2</t>
  </si>
  <si>
    <t>машинописний або рукописний текст з правками та вставками, що утрудняють прочитання</t>
  </si>
  <si>
    <t>Складання заголовків справ</t>
  </si>
  <si>
    <t>1.1.18.1</t>
  </si>
  <si>
    <t>управлінської документації</t>
  </si>
  <si>
    <t>1.1.18.5</t>
  </si>
  <si>
    <t>на особові справи</t>
  </si>
  <si>
    <t>1.1.20.1</t>
  </si>
  <si>
    <t>1.1.20.4</t>
  </si>
  <si>
    <t>у комплексах особових справ, історій хвороб та аналогічних матеріалів</t>
  </si>
  <si>
    <t>1.1.24</t>
  </si>
  <si>
    <t>1.1.23.1</t>
  </si>
  <si>
    <t>Редагування заголовків справ</t>
  </si>
  <si>
    <t>без переглядання справ</t>
  </si>
  <si>
    <t>з частковим перегляданням справ</t>
  </si>
  <si>
    <t>1.1.23.2</t>
  </si>
  <si>
    <t>Проставлення архівних шифрів на картках</t>
  </si>
  <si>
    <t>1.1.26</t>
  </si>
  <si>
    <t>Розброшурування неправильно сформованих справ, вилучення скріпок</t>
  </si>
  <si>
    <t>Підшивання справ</t>
  </si>
  <si>
    <t>1.1.28</t>
  </si>
  <si>
    <t>1.1.27.1</t>
  </si>
  <si>
    <t>1.1.27.2</t>
  </si>
  <si>
    <t>1.1.27.3</t>
  </si>
  <si>
    <t>1.1.30.4</t>
  </si>
  <si>
    <t>Перевіряння нумерації у справах</t>
  </si>
  <si>
    <t>1.1.31.1</t>
  </si>
  <si>
    <t>1.1.31.2</t>
  </si>
  <si>
    <t>1.1.31.3</t>
  </si>
  <si>
    <t>Оформлення обкладинок справ або титульних аркушів</t>
  </si>
  <si>
    <t>1.1.32.1</t>
  </si>
  <si>
    <t>1 обкладинка</t>
  </si>
  <si>
    <t>1.1.32.2</t>
  </si>
  <si>
    <t>1.1.32.3</t>
  </si>
  <si>
    <t>особових справ</t>
  </si>
  <si>
    <t>1.1.33</t>
  </si>
  <si>
    <t>1.1.34</t>
  </si>
  <si>
    <t>1.1.36.1</t>
  </si>
  <si>
    <t>1.1.36.2</t>
  </si>
  <si>
    <t>1.1.46</t>
  </si>
  <si>
    <t>1.1.45.1</t>
  </si>
  <si>
    <t>на друкарській машині</t>
  </si>
  <si>
    <t>1.1.45.2</t>
  </si>
  <si>
    <t>1.1.45.3</t>
  </si>
  <si>
    <t>Складання передмов до описів фондів установ загальнодержавного значення</t>
  </si>
  <si>
    <t>1.1.50</t>
  </si>
  <si>
    <t>Оформлення описів</t>
  </si>
  <si>
    <t>1 опис</t>
  </si>
  <si>
    <t>1.1.52</t>
  </si>
  <si>
    <t>Систематизація справ, що не підлягають зберіганню, за групами</t>
  </si>
  <si>
    <t>1.1.53</t>
  </si>
  <si>
    <t>Складання актів про виділення до знищення тих документів і справ, які не підлягають зберіганню</t>
  </si>
  <si>
    <t>1 позиція акта</t>
  </si>
  <si>
    <t>1.1.54</t>
  </si>
  <si>
    <t>1.1.55</t>
  </si>
  <si>
    <t>1.1.56</t>
  </si>
  <si>
    <t>Приймання-здавання справ установ після завершення робіт з упорядкування документів і справ</t>
  </si>
  <si>
    <t>Передрук документів на машинописних пристроях</t>
  </si>
  <si>
    <t>Передрук описів, номенклатур справ на машинописних пристроях</t>
  </si>
  <si>
    <t>Звірення документів після надрукування</t>
  </si>
  <si>
    <t>1.2.5</t>
  </si>
  <si>
    <t>1.2.4.1</t>
  </si>
  <si>
    <t>на управлінську документацію</t>
  </si>
  <si>
    <t>1.2.4.3</t>
  </si>
  <si>
    <t>Просте оправлення справ</t>
  </si>
  <si>
    <t>нач. відділу</t>
  </si>
  <si>
    <t>за 1 од. зберіг.</t>
  </si>
  <si>
    <t>за 10 од. зберіг.</t>
  </si>
  <si>
    <t>1000 од. збер.</t>
  </si>
  <si>
    <t>за 50 аркуш.</t>
  </si>
  <si>
    <t>за 10 аркуш.</t>
  </si>
  <si>
    <t>за 100 аркуш.</t>
  </si>
  <si>
    <t>за 1 заголовок</t>
  </si>
  <si>
    <t>1000 заголовків</t>
  </si>
  <si>
    <t>100 обкладинок</t>
  </si>
  <si>
    <t>за 10 аркушів збер.</t>
  </si>
  <si>
    <t>100 позицій</t>
  </si>
  <si>
    <t>за 1 позицію</t>
  </si>
  <si>
    <t>100 сторінок</t>
  </si>
  <si>
    <t>10 од. зберігання</t>
  </si>
  <si>
    <t xml:space="preserve">100 тит. арк. </t>
  </si>
  <si>
    <t>Складання внутрішніх описів документів у справах</t>
  </si>
  <si>
    <t>4.6.6</t>
  </si>
  <si>
    <t>4.1</t>
  </si>
  <si>
    <t>документів на особовий склад (у тому числі особових справ)</t>
  </si>
  <si>
    <t>при відсутності друкарської обкладинки або титулу установи</t>
  </si>
  <si>
    <t>Вклеювання титульних і засвідчувальних аркушів</t>
  </si>
  <si>
    <t>Систематизація справ у середині фондів установ</t>
  </si>
  <si>
    <t>Складання переліків (актів, довідок) на відсутні документи установ загальнодержавного значення</t>
  </si>
  <si>
    <t>Дострокове приймання документів НАФ України на державне зберігання</t>
  </si>
  <si>
    <t>Підготовка номенклатур справ установ:</t>
  </si>
  <si>
    <t>1.1.64.1</t>
  </si>
  <si>
    <t>1 установа</t>
  </si>
  <si>
    <t>1.1.64.3</t>
  </si>
  <si>
    <t>розроблення схем побудови номенклатур справ установ</t>
  </si>
  <si>
    <t>1 схема</t>
  </si>
  <si>
    <t>визначення наукової і практичної цінності документів з метою встановлення строків їх подальшого зберігання:</t>
  </si>
  <si>
    <t>1.1.64.5</t>
  </si>
  <si>
    <t>1.1.64.4.1</t>
  </si>
  <si>
    <t>з поаркушним перегляданням</t>
  </si>
  <si>
    <t>1.1.64.4.2</t>
  </si>
  <si>
    <t>без поаркушного переглядання справ</t>
  </si>
  <si>
    <t>складання заголовків справ і документів</t>
  </si>
  <si>
    <t>1.1.64.6</t>
  </si>
  <si>
    <t>группування документів за ознаками формування справ</t>
  </si>
  <si>
    <t>10 документів</t>
  </si>
  <si>
    <t>1.1.64.7.1</t>
  </si>
  <si>
    <t>1.1.64.7.2</t>
  </si>
  <si>
    <t>1.1.64.8</t>
  </si>
  <si>
    <t xml:space="preserve">редагування заголовків </t>
  </si>
  <si>
    <t>1.1.64.9</t>
  </si>
  <si>
    <t>погодження статей номенклатур справ з установами</t>
  </si>
  <si>
    <t>1 стаття</t>
  </si>
  <si>
    <t>1.1.64.10</t>
  </si>
  <si>
    <t>1.1.64.11</t>
  </si>
  <si>
    <t>1.1.64.12</t>
  </si>
  <si>
    <t>індексування статей номенклатур справ</t>
  </si>
  <si>
    <t>10 статей</t>
  </si>
  <si>
    <t>1 вказівка</t>
  </si>
  <si>
    <t>оформлення номенклатур справ</t>
  </si>
  <si>
    <t>1 номенклатура</t>
  </si>
  <si>
    <t>100 статей</t>
  </si>
  <si>
    <t>за 1 статтю</t>
  </si>
  <si>
    <t>за 10 статей</t>
  </si>
  <si>
    <t xml:space="preserve">Пенсіного </t>
  </si>
  <si>
    <t>фонду</t>
  </si>
  <si>
    <t>Загальна вартість (грн.)</t>
  </si>
  <si>
    <t>машинописний(без правки) або розбірливий рукописний текст</t>
  </si>
  <si>
    <t>Формування справ із розсипу документів та переформування справ</t>
  </si>
  <si>
    <t>з управлінською, творчою, науково-технічною текстовою документацією</t>
  </si>
  <si>
    <t>не стандартних за форматом і якістю аркушів, розшитих справ</t>
  </si>
  <si>
    <t>при наявності друкарської обкладинки або титулу установи</t>
  </si>
  <si>
    <t>Розміщення коробок або в'язок на стелажах</t>
  </si>
  <si>
    <t>Формування в'язок справ, що не підлягають зберіганню</t>
  </si>
  <si>
    <t>складання вказівок про застосування номенклатур справ</t>
  </si>
  <si>
    <t>Звірення після надрукування описів, номенклатур справ, переліків документів:</t>
  </si>
  <si>
    <t xml:space="preserve">Оправлення справ із збереженням попереднього оформлення: </t>
  </si>
  <si>
    <t xml:space="preserve">оправлення справ у попередні обкладинки, що потребують часткового ремонту </t>
  </si>
  <si>
    <t>Надання архівних документів для копіювання технічними засобами державних архівних служб:</t>
  </si>
  <si>
    <t>Наукове консультування з історії питання, історичної епохи або періоду, про персоналії, склад і зміст документів, що зберігаються в інших державних архівах, та з інших питань аналогічного характеру:</t>
  </si>
  <si>
    <t>усне:</t>
  </si>
  <si>
    <t xml:space="preserve">Складання історичних довідок на фонди установ, організацій та підприємств </t>
  </si>
  <si>
    <t>Переміщення справ у процесі упорядкування з архівосховища, структурних підрозділів установ у робочу кімнату</t>
  </si>
  <si>
    <t>Виконання запитів з видачею архівних довідок про встановлення (підтвердження) майнових прав</t>
  </si>
  <si>
    <t>100 машинопосних сторінок</t>
  </si>
  <si>
    <t>2.1</t>
  </si>
  <si>
    <t>4.2</t>
  </si>
  <si>
    <t>4.3</t>
  </si>
  <si>
    <t>Науково-технічне опрацювання документів</t>
  </si>
  <si>
    <t>5.1</t>
  </si>
  <si>
    <t>5.2</t>
  </si>
  <si>
    <t>5.3</t>
  </si>
  <si>
    <t>5.4</t>
  </si>
  <si>
    <t>5.6</t>
  </si>
  <si>
    <t>5.7</t>
  </si>
  <si>
    <t>5.8</t>
  </si>
  <si>
    <t>5.11</t>
  </si>
  <si>
    <t>5.12</t>
  </si>
  <si>
    <t>5.13</t>
  </si>
  <si>
    <t>6.1</t>
  </si>
  <si>
    <t>з нестандартними аркушами</t>
  </si>
  <si>
    <t>6.3</t>
  </si>
  <si>
    <t>6.4</t>
  </si>
  <si>
    <t>6.5</t>
  </si>
  <si>
    <t>Складання описів справ та довідкового апарату до описів, актів про вилучення для знищення документів і справ, що не підлягають зберіганню, актів про нестачу документів</t>
  </si>
  <si>
    <t>Складання номенклатур справ</t>
  </si>
  <si>
    <t>проведення організаційної роботи в установах</t>
  </si>
  <si>
    <t>Складання статистичних звітів про організацію  зберігання архівних документів юридичними особами і паспортів архівних підрозділів юридичних осіб</t>
  </si>
  <si>
    <t>Друкарські роботи</t>
  </si>
  <si>
    <t>Підготовка довідок (фактографічних, генеалогічних, біографічних, історичних, тематичних і майнових) на запити фізичних та юридичних осіб</t>
  </si>
  <si>
    <t>Виконання запитів юридичних осіб за документами архіву</t>
  </si>
  <si>
    <t>Надання документів для копіювання</t>
  </si>
  <si>
    <t>Наукове консультування про склад і зміст документів, з питань організації діяльності служб діловодства та архівних підрозділів</t>
  </si>
  <si>
    <t>10.1</t>
  </si>
  <si>
    <t>12.1</t>
  </si>
  <si>
    <t>12.2</t>
  </si>
  <si>
    <t>12.3</t>
  </si>
  <si>
    <t>1.1.11.1</t>
  </si>
  <si>
    <t>2.24</t>
  </si>
  <si>
    <t>1.1.27</t>
  </si>
  <si>
    <t>7.1</t>
  </si>
  <si>
    <t>7.4</t>
  </si>
  <si>
    <t>7.5</t>
  </si>
  <si>
    <t>8.1</t>
  </si>
  <si>
    <t>8.2</t>
  </si>
  <si>
    <t>1.1.64.4</t>
  </si>
  <si>
    <t>3.1.15.19.2</t>
  </si>
  <si>
    <t>3.12.1.1</t>
  </si>
  <si>
    <t>3.12.1.2</t>
  </si>
  <si>
    <t>3.12.1.3</t>
  </si>
  <si>
    <t>5.9</t>
  </si>
  <si>
    <t>5.10</t>
  </si>
  <si>
    <t>5.14</t>
  </si>
  <si>
    <t>5.16</t>
  </si>
  <si>
    <t>5.17</t>
  </si>
  <si>
    <t>5.18</t>
  </si>
  <si>
    <t>5.19</t>
  </si>
  <si>
    <t>5.20</t>
  </si>
  <si>
    <t>5.21</t>
  </si>
  <si>
    <t>11.1</t>
  </si>
  <si>
    <t>2.2.2.4</t>
  </si>
  <si>
    <t>1.2.1.1</t>
  </si>
  <si>
    <t>1.2.2.1</t>
  </si>
  <si>
    <t>1.2.3.1</t>
  </si>
  <si>
    <t>Дострокове приймання документів на постійне зберігання</t>
  </si>
  <si>
    <t>1.1.1</t>
  </si>
  <si>
    <t>1.1.2</t>
  </si>
  <si>
    <t>1.1.3</t>
  </si>
  <si>
    <t xml:space="preserve">Визначення фондової належності документів </t>
  </si>
  <si>
    <t xml:space="preserve">Систематизація документів для проведення експертизи цінності документів </t>
  </si>
  <si>
    <t>Проведення експертизи цінності документів</t>
  </si>
  <si>
    <t>4.1.2</t>
  </si>
  <si>
    <t>5.1.1</t>
  </si>
  <si>
    <t>5.2.1</t>
  </si>
  <si>
    <t>5.2.2</t>
  </si>
  <si>
    <t>5.3.1</t>
  </si>
  <si>
    <t>5.3.2</t>
  </si>
  <si>
    <t>5.4.1</t>
  </si>
  <si>
    <t>5.4.2</t>
  </si>
  <si>
    <t>5.9.1</t>
  </si>
  <si>
    <t>5.9.2</t>
  </si>
  <si>
    <t>5.9.3</t>
  </si>
  <si>
    <t>5.10.1</t>
  </si>
  <si>
    <t>5.10.2</t>
  </si>
  <si>
    <t>5.10.3</t>
  </si>
  <si>
    <t>5.11.1</t>
  </si>
  <si>
    <t>5.11.2</t>
  </si>
  <si>
    <t>6.1.1</t>
  </si>
  <si>
    <t>6.1.2</t>
  </si>
  <si>
    <t>10.2.4</t>
  </si>
  <si>
    <t>6.8.3</t>
  </si>
  <si>
    <t>8.2.1</t>
  </si>
  <si>
    <t>8.2.2</t>
  </si>
  <si>
    <t>8.2.3</t>
  </si>
  <si>
    <t>Підготовка історичних довідок на архівні фонди та передмов до описів справ</t>
  </si>
  <si>
    <t>4.3.1</t>
  </si>
  <si>
    <t>4.3.2</t>
  </si>
  <si>
    <t>за 1 од. збер.</t>
  </si>
  <si>
    <t>1 година</t>
  </si>
  <si>
    <t xml:space="preserve"> архівним відділом Золочівської районної державної адміністрації на договірних засадах</t>
  </si>
  <si>
    <t>Проект</t>
  </si>
  <si>
    <t xml:space="preserve">               -"-</t>
  </si>
  <si>
    <t>8.3.</t>
  </si>
  <si>
    <t>Депоноване зберігання документів, що не належать державі</t>
  </si>
  <si>
    <t>Виконання запитів громадян за документами архіву</t>
  </si>
  <si>
    <t>3.1.</t>
  </si>
  <si>
    <t>5.5</t>
  </si>
  <si>
    <t>5.5.1</t>
  </si>
  <si>
    <t>5.5.2</t>
  </si>
  <si>
    <t>5.8.1</t>
  </si>
  <si>
    <t>5.8.2</t>
  </si>
  <si>
    <t>5.8.3</t>
  </si>
  <si>
    <t>5.15</t>
  </si>
  <si>
    <t>6.2</t>
  </si>
  <si>
    <t>Оправлення справ і книг</t>
  </si>
  <si>
    <t>6.6.1</t>
  </si>
  <si>
    <t>6.7</t>
  </si>
  <si>
    <t>6.6.</t>
  </si>
  <si>
    <t>6.7.1</t>
  </si>
  <si>
    <t>6.7.2</t>
  </si>
  <si>
    <t>7.2</t>
  </si>
  <si>
    <t>7.3</t>
  </si>
  <si>
    <t>9.1</t>
  </si>
  <si>
    <t>9.1.1.</t>
  </si>
  <si>
    <t>9.1.2.</t>
  </si>
  <si>
    <t>9.2</t>
  </si>
  <si>
    <t>9.2.1</t>
  </si>
  <si>
    <t>9.2.2</t>
  </si>
  <si>
    <t>9.2.3</t>
  </si>
  <si>
    <t>9.6</t>
  </si>
  <si>
    <t>9.7</t>
  </si>
  <si>
    <t>9.3</t>
  </si>
  <si>
    <t>9.4</t>
  </si>
  <si>
    <t>9.5</t>
  </si>
  <si>
    <t>11.2</t>
  </si>
  <si>
    <t>11.3</t>
  </si>
  <si>
    <t>11.4</t>
  </si>
  <si>
    <t>11.4.1</t>
  </si>
  <si>
    <t>11.4.2</t>
  </si>
  <si>
    <t>13.1</t>
  </si>
  <si>
    <t>13.1.1</t>
  </si>
  <si>
    <t>14.1</t>
  </si>
  <si>
    <t>14.1.1</t>
  </si>
  <si>
    <t>14.1.2</t>
  </si>
  <si>
    <t>14.1.3</t>
  </si>
  <si>
    <t>14.1.4</t>
  </si>
  <si>
    <t>Золочівської районної державної адміністрації                                                      Колісник В.І.</t>
  </si>
  <si>
    <t>Головний бухгалтер архівного відділу</t>
  </si>
  <si>
    <t>3.1</t>
  </si>
  <si>
    <t>6.8.1</t>
  </si>
  <si>
    <t>6.8.2</t>
  </si>
  <si>
    <t>6.8.4</t>
  </si>
  <si>
    <t>6.8.5</t>
  </si>
  <si>
    <t>8.3</t>
  </si>
  <si>
    <t>9.1.1</t>
  </si>
  <si>
    <t>9.1.2</t>
  </si>
  <si>
    <t>6.8</t>
  </si>
  <si>
    <t>5 маш. Сторінок</t>
  </si>
  <si>
    <t>за 1 од.зберіг.</t>
  </si>
  <si>
    <t>за 1 обкладинку</t>
  </si>
  <si>
    <t xml:space="preserve">              -"-</t>
  </si>
  <si>
    <t xml:space="preserve"> архівним відділом Калуської районної державної адміністрації на договірних засадах</t>
  </si>
  <si>
    <t xml:space="preserve"> спец. І категорії</t>
  </si>
  <si>
    <t xml:space="preserve">Пенсійного </t>
  </si>
  <si>
    <t>робочий</t>
  </si>
  <si>
    <t>день</t>
  </si>
  <si>
    <t xml:space="preserve">ня  0,002 </t>
  </si>
  <si>
    <t>страхув. від</t>
  </si>
  <si>
    <t>за 1 од. зберігання</t>
  </si>
  <si>
    <t>за 10 од. зберігання</t>
  </si>
  <si>
    <t xml:space="preserve">за 10 аркушів </t>
  </si>
  <si>
    <t>за 10 од.зберігання</t>
  </si>
  <si>
    <t>за 100 од.зберігання</t>
  </si>
  <si>
    <t>5 маш. сторінок</t>
  </si>
  <si>
    <t>100 од. зберігання</t>
  </si>
  <si>
    <t>1000 од. Зберігання</t>
  </si>
  <si>
    <t>100 од.зберігання</t>
  </si>
  <si>
    <t xml:space="preserve">100 титул. аркушів </t>
  </si>
  <si>
    <t>1000 аркушів</t>
  </si>
  <si>
    <t xml:space="preserve"> спец.І категорії</t>
  </si>
  <si>
    <t>спец. І категорії</t>
  </si>
  <si>
    <t>до фонду</t>
  </si>
  <si>
    <t>архівна довідка,
анкета-заява</t>
  </si>
  <si>
    <t>Єдиний</t>
  </si>
  <si>
    <t>соціальний</t>
  </si>
  <si>
    <t>внесок</t>
  </si>
  <si>
    <t>начальник відділу</t>
  </si>
  <si>
    <t xml:space="preserve"> спеціаліст І категорії</t>
  </si>
  <si>
    <t>2.1.1</t>
  </si>
  <si>
    <t>2.1.2</t>
  </si>
  <si>
    <t>2.2.2</t>
  </si>
  <si>
    <t>3.2</t>
  </si>
  <si>
    <t>4.4</t>
  </si>
  <si>
    <t>4.5</t>
  </si>
  <si>
    <t>9</t>
  </si>
  <si>
    <t>10</t>
  </si>
  <si>
    <t>за 1 запит</t>
  </si>
  <si>
    <t>1 історична довідка</t>
  </si>
  <si>
    <t>100 одиниць зберігання</t>
  </si>
  <si>
    <t>1000 одиниць зберігання</t>
  </si>
  <si>
    <t>1 одиниця зберігання</t>
  </si>
  <si>
    <t>за 1 одиницю зберігання</t>
  </si>
  <si>
    <t>за 10 одиниць зберігання</t>
  </si>
  <si>
    <t>за 1 одиницю  зберігання</t>
  </si>
  <si>
    <t>за 1 історичну довідку</t>
  </si>
  <si>
    <t>1218:20,8</t>
  </si>
  <si>
    <t>Начальник архівного  відділу</t>
  </si>
  <si>
    <t>М. Москалик</t>
  </si>
  <si>
    <t>1.2</t>
  </si>
  <si>
    <t>1.3</t>
  </si>
  <si>
    <t>головний спеціаліст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</si>
</sst>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00000"/>
    <numFmt numFmtId="181" formatCode="#,##0.00\ &quot;грн.&quot;"/>
    <numFmt numFmtId="182" formatCode="0.000"/>
    <numFmt numFmtId="183" formatCode="[$-FC19]d\ mmmm\ yyyy\ &quot;г.&quot;"/>
    <numFmt numFmtId="184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9" fontId="0" fillId="0" borderId="0" xfId="0" applyNumberFormat="1" applyAlignment="1">
      <alignment/>
    </xf>
    <xf numFmtId="182" fontId="0" fillId="0" borderId="13" xfId="0" applyNumberFormat="1" applyBorder="1" applyAlignment="1">
      <alignment horizontal="center"/>
    </xf>
    <xf numFmtId="182" fontId="0" fillId="0" borderId="13" xfId="0" applyNumberFormat="1" applyBorder="1" applyAlignment="1">
      <alignment/>
    </xf>
    <xf numFmtId="182" fontId="0" fillId="0" borderId="11" xfId="0" applyNumberFormat="1" applyBorder="1" applyAlignment="1">
      <alignment/>
    </xf>
    <xf numFmtId="2" fontId="0" fillId="0" borderId="13" xfId="0" applyNumberFormat="1" applyBorder="1" applyAlignment="1">
      <alignment wrapText="1"/>
    </xf>
    <xf numFmtId="0" fontId="6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182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2" fontId="0" fillId="0" borderId="10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4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view="pageBreakPreview" zoomScaleSheetLayoutView="100" zoomScalePageLayoutView="0" workbookViewId="0" topLeftCell="B1">
      <selection activeCell="B120" sqref="B120"/>
    </sheetView>
  </sheetViews>
  <sheetFormatPr defaultColWidth="9.00390625" defaultRowHeight="12.75"/>
  <cols>
    <col min="1" max="1" width="12.00390625" style="0" hidden="1" customWidth="1"/>
    <col min="2" max="2" width="8.875" style="29" customWidth="1"/>
    <col min="3" max="3" width="55.625" style="0" customWidth="1"/>
    <col min="4" max="4" width="20.875" style="34" customWidth="1"/>
    <col min="5" max="5" width="9.75390625" style="34" customWidth="1"/>
  </cols>
  <sheetData>
    <row r="1" spans="3:5" ht="15">
      <c r="C1" s="165" t="s">
        <v>0</v>
      </c>
      <c r="D1" s="165"/>
      <c r="E1" s="165"/>
    </row>
    <row r="2" spans="3:5" ht="15">
      <c r="C2" s="166"/>
      <c r="D2" s="166"/>
      <c r="E2" s="166"/>
    </row>
    <row r="3" spans="3:5" ht="15">
      <c r="C3" s="165"/>
      <c r="D3" s="165"/>
      <c r="E3" s="165"/>
    </row>
    <row r="4" spans="3:5" ht="15">
      <c r="C4" s="34"/>
      <c r="D4" s="167"/>
      <c r="E4" s="168"/>
    </row>
    <row r="5" spans="3:5" ht="15">
      <c r="C5" s="34"/>
      <c r="D5" s="58" t="s">
        <v>518</v>
      </c>
      <c r="E5" s="58"/>
    </row>
    <row r="6" spans="3:5" ht="15">
      <c r="C6" s="34"/>
      <c r="D6" s="58"/>
      <c r="E6" s="58"/>
    </row>
    <row r="7" spans="3:5" ht="15">
      <c r="C7" s="34"/>
      <c r="D7" s="58"/>
      <c r="E7" s="58"/>
    </row>
    <row r="8" spans="2:5" ht="15.75">
      <c r="B8" s="92" t="s">
        <v>1</v>
      </c>
      <c r="C8" s="92"/>
      <c r="D8" s="92"/>
      <c r="E8" s="92"/>
    </row>
    <row r="9" spans="2:5" ht="15.75">
      <c r="B9" s="92" t="s">
        <v>2</v>
      </c>
      <c r="C9" s="92"/>
      <c r="D9" s="92"/>
      <c r="E9" s="92"/>
    </row>
    <row r="10" spans="2:5" ht="15.75">
      <c r="B10" s="92" t="s">
        <v>3</v>
      </c>
      <c r="C10" s="92"/>
      <c r="D10" s="92"/>
      <c r="E10" s="92"/>
    </row>
    <row r="11" spans="2:3" ht="12.75">
      <c r="B11" s="107"/>
      <c r="C11" s="1"/>
    </row>
    <row r="12" spans="2:5" ht="38.25">
      <c r="B12" s="30" t="s">
        <v>90</v>
      </c>
      <c r="C12" s="14" t="s">
        <v>91</v>
      </c>
      <c r="D12" s="14" t="s">
        <v>92</v>
      </c>
      <c r="E12" s="27" t="s">
        <v>404</v>
      </c>
    </row>
    <row r="13" spans="2:5" ht="25.5">
      <c r="B13" s="110">
        <v>1</v>
      </c>
      <c r="C13" s="81" t="s">
        <v>512</v>
      </c>
      <c r="D13" s="14"/>
      <c r="E13" s="27"/>
    </row>
    <row r="14" spans="2:5" ht="25.5">
      <c r="B14" s="39" t="s">
        <v>249</v>
      </c>
      <c r="C14" s="40" t="s">
        <v>419</v>
      </c>
      <c r="D14" s="14"/>
      <c r="E14" s="27"/>
    </row>
    <row r="15" spans="2:5" ht="12.75">
      <c r="B15" s="39" t="s">
        <v>483</v>
      </c>
      <c r="C15" s="40" t="s">
        <v>251</v>
      </c>
      <c r="D15" s="14" t="s">
        <v>252</v>
      </c>
      <c r="E15" s="48">
        <v>572.04</v>
      </c>
    </row>
    <row r="16" spans="2:5" ht="12.75">
      <c r="B16" s="39" t="s">
        <v>484</v>
      </c>
      <c r="C16" s="40" t="s">
        <v>253</v>
      </c>
      <c r="D16" s="14" t="s">
        <v>252</v>
      </c>
      <c r="E16" s="48">
        <v>343.22</v>
      </c>
    </row>
    <row r="17" spans="2:5" ht="12.75">
      <c r="B17" s="39" t="s">
        <v>485</v>
      </c>
      <c r="C17" s="40" t="s">
        <v>254</v>
      </c>
      <c r="D17" s="14" t="s">
        <v>252</v>
      </c>
      <c r="E17" s="48">
        <v>171.61</v>
      </c>
    </row>
    <row r="18" spans="2:5" ht="15" customHeight="1">
      <c r="B18" s="111">
        <v>2</v>
      </c>
      <c r="C18" s="28" t="s">
        <v>486</v>
      </c>
      <c r="D18" s="14"/>
      <c r="E18" s="27"/>
    </row>
    <row r="19" spans="2:5" ht="12.75">
      <c r="B19" s="39" t="s">
        <v>423</v>
      </c>
      <c r="C19" s="40" t="s">
        <v>258</v>
      </c>
      <c r="D19" s="14" t="s">
        <v>221</v>
      </c>
      <c r="E19" s="48">
        <v>1.14</v>
      </c>
    </row>
    <row r="20" spans="2:5" ht="25.5">
      <c r="B20" s="111">
        <v>3</v>
      </c>
      <c r="C20" s="28" t="s">
        <v>487</v>
      </c>
      <c r="D20" s="14"/>
      <c r="E20" s="48"/>
    </row>
    <row r="21" spans="2:5" ht="12.75">
      <c r="B21" s="39" t="s">
        <v>523</v>
      </c>
      <c r="C21" s="40" t="s">
        <v>263</v>
      </c>
      <c r="D21" s="14" t="s">
        <v>261</v>
      </c>
      <c r="E21" s="48">
        <v>1.91</v>
      </c>
    </row>
    <row r="22" spans="2:6" ht="36.75" customHeight="1">
      <c r="B22" s="111">
        <v>4</v>
      </c>
      <c r="C22" s="28" t="s">
        <v>488</v>
      </c>
      <c r="D22" s="14"/>
      <c r="E22" s="48"/>
      <c r="F22" s="1"/>
    </row>
    <row r="23" spans="2:6" ht="19.5" customHeight="1">
      <c r="B23" s="39" t="s">
        <v>361</v>
      </c>
      <c r="C23" s="40" t="s">
        <v>282</v>
      </c>
      <c r="D23" s="14"/>
      <c r="E23" s="48"/>
      <c r="F23" s="1"/>
    </row>
    <row r="24" spans="2:6" ht="18.75" customHeight="1">
      <c r="B24" s="39" t="s">
        <v>116</v>
      </c>
      <c r="C24" s="40" t="s">
        <v>264</v>
      </c>
      <c r="D24" s="14" t="s">
        <v>221</v>
      </c>
      <c r="E24" s="48">
        <v>2.29</v>
      </c>
      <c r="F24" s="1"/>
    </row>
    <row r="25" spans="1:6" ht="12" customHeight="1">
      <c r="A25" t="s">
        <v>250</v>
      </c>
      <c r="B25" s="39" t="s">
        <v>489</v>
      </c>
      <c r="C25" s="40" t="s">
        <v>268</v>
      </c>
      <c r="D25" s="14" t="s">
        <v>261</v>
      </c>
      <c r="E25" s="48">
        <v>5.2</v>
      </c>
      <c r="F25" s="1"/>
    </row>
    <row r="26" spans="1:6" ht="12" customHeight="1">
      <c r="A26" t="s">
        <v>255</v>
      </c>
      <c r="B26" s="39" t="s">
        <v>424</v>
      </c>
      <c r="C26" s="40" t="s">
        <v>269</v>
      </c>
      <c r="D26" s="14" t="s">
        <v>221</v>
      </c>
      <c r="E26" s="48">
        <v>3.81</v>
      </c>
      <c r="F26" s="1"/>
    </row>
    <row r="27" spans="1:6" ht="12" customHeight="1">
      <c r="A27" t="s">
        <v>256</v>
      </c>
      <c r="B27" s="39" t="s">
        <v>425</v>
      </c>
      <c r="C27" s="40" t="s">
        <v>362</v>
      </c>
      <c r="D27" s="14" t="s">
        <v>97</v>
      </c>
      <c r="E27" s="48">
        <v>1</v>
      </c>
      <c r="F27" s="1"/>
    </row>
    <row r="28" spans="2:6" ht="12.75" customHeight="1">
      <c r="B28" s="39" t="s">
        <v>513</v>
      </c>
      <c r="C28" s="40" t="s">
        <v>264</v>
      </c>
      <c r="D28" s="14" t="s">
        <v>221</v>
      </c>
      <c r="E28" s="48">
        <v>0.76</v>
      </c>
      <c r="F28" s="1"/>
    </row>
    <row r="29" spans="1:6" ht="12" customHeight="1">
      <c r="A29" t="s">
        <v>257</v>
      </c>
      <c r="B29" s="39" t="s">
        <v>514</v>
      </c>
      <c r="C29" s="40" t="s">
        <v>268</v>
      </c>
      <c r="D29" s="14" t="s">
        <v>261</v>
      </c>
      <c r="E29" s="48">
        <v>1.26</v>
      </c>
      <c r="F29" s="1"/>
    </row>
    <row r="30" spans="1:6" ht="12" customHeight="1">
      <c r="A30" t="s">
        <v>259</v>
      </c>
      <c r="B30" s="111">
        <v>5</v>
      </c>
      <c r="C30" s="28" t="s">
        <v>426</v>
      </c>
      <c r="D30" s="14"/>
      <c r="E30" s="48"/>
      <c r="F30" s="1"/>
    </row>
    <row r="31" spans="2:6" ht="25.5" customHeight="1">
      <c r="B31" s="39" t="s">
        <v>427</v>
      </c>
      <c r="C31" s="40" t="s">
        <v>406</v>
      </c>
      <c r="D31" s="14"/>
      <c r="E31" s="48"/>
      <c r="F31" s="1"/>
    </row>
    <row r="32" spans="1:6" ht="20.25" customHeight="1">
      <c r="A32" t="s">
        <v>260</v>
      </c>
      <c r="B32" s="39" t="s">
        <v>490</v>
      </c>
      <c r="C32" s="40" t="s">
        <v>274</v>
      </c>
      <c r="D32" s="14" t="s">
        <v>108</v>
      </c>
      <c r="E32" s="48">
        <v>0.43</v>
      </c>
      <c r="F32" s="1"/>
    </row>
    <row r="33" spans="1:6" ht="15.75" customHeight="1">
      <c r="A33" t="s">
        <v>262</v>
      </c>
      <c r="B33" s="39" t="s">
        <v>428</v>
      </c>
      <c r="C33" s="40" t="s">
        <v>276</v>
      </c>
      <c r="D33" s="14"/>
      <c r="E33" s="48"/>
      <c r="F33" s="1"/>
    </row>
    <row r="34" spans="2:6" s="67" customFormat="1" ht="12" customHeight="1">
      <c r="B34" s="39" t="s">
        <v>491</v>
      </c>
      <c r="C34" s="40" t="s">
        <v>405</v>
      </c>
      <c r="D34" s="14" t="s">
        <v>83</v>
      </c>
      <c r="E34" s="48">
        <v>2.84</v>
      </c>
      <c r="F34" s="66"/>
    </row>
    <row r="35" spans="1:6" ht="12" customHeight="1">
      <c r="A35" t="s">
        <v>455</v>
      </c>
      <c r="B35" s="39" t="s">
        <v>492</v>
      </c>
      <c r="C35" s="40" t="s">
        <v>279</v>
      </c>
      <c r="D35" s="14" t="s">
        <v>83</v>
      </c>
      <c r="E35" s="48">
        <v>4.26</v>
      </c>
      <c r="F35" s="1"/>
    </row>
    <row r="36" spans="1:6" ht="12" customHeight="1">
      <c r="A36" t="s">
        <v>266</v>
      </c>
      <c r="B36" s="39" t="s">
        <v>429</v>
      </c>
      <c r="C36" s="40" t="s">
        <v>280</v>
      </c>
      <c r="D36" s="14"/>
      <c r="E36" s="48"/>
      <c r="F36" s="1"/>
    </row>
    <row r="37" spans="1:6" ht="12" customHeight="1">
      <c r="A37" t="s">
        <v>267</v>
      </c>
      <c r="B37" s="39" t="s">
        <v>493</v>
      </c>
      <c r="C37" s="40" t="s">
        <v>282</v>
      </c>
      <c r="D37" s="14" t="s">
        <v>220</v>
      </c>
      <c r="E37" s="48">
        <v>1.91</v>
      </c>
      <c r="F37" s="1"/>
    </row>
    <row r="38" spans="1:6" ht="12" customHeight="1">
      <c r="A38" t="s">
        <v>265</v>
      </c>
      <c r="B38" s="39" t="s">
        <v>494</v>
      </c>
      <c r="C38" s="40" t="s">
        <v>284</v>
      </c>
      <c r="D38" s="14" t="s">
        <v>93</v>
      </c>
      <c r="E38" s="48">
        <v>4.77</v>
      </c>
      <c r="F38" s="1"/>
    </row>
    <row r="39" spans="1:6" ht="12.75" customHeight="1">
      <c r="A39" t="s">
        <v>270</v>
      </c>
      <c r="B39" s="39" t="s">
        <v>430</v>
      </c>
      <c r="C39" s="40" t="s">
        <v>359</v>
      </c>
      <c r="D39" s="14"/>
      <c r="E39" s="27"/>
      <c r="F39" s="1"/>
    </row>
    <row r="40" spans="1:6" ht="12" customHeight="1">
      <c r="A40" t="s">
        <v>271</v>
      </c>
      <c r="B40" s="39" t="s">
        <v>495</v>
      </c>
      <c r="C40" s="40" t="s">
        <v>274</v>
      </c>
      <c r="D40" s="14" t="s">
        <v>220</v>
      </c>
      <c r="E40" s="48">
        <v>0.76</v>
      </c>
      <c r="F40" s="1"/>
    </row>
    <row r="41" spans="1:6" ht="12" customHeight="1">
      <c r="A41" t="s">
        <v>272</v>
      </c>
      <c r="B41" s="39" t="s">
        <v>496</v>
      </c>
      <c r="C41" s="40" t="s">
        <v>287</v>
      </c>
      <c r="D41" s="14" t="s">
        <v>93</v>
      </c>
      <c r="E41" s="48">
        <v>3.81</v>
      </c>
      <c r="F41" s="1"/>
    </row>
    <row r="42" spans="2:6" ht="12" customHeight="1">
      <c r="B42" s="31" t="s">
        <v>524</v>
      </c>
      <c r="C42" s="16" t="s">
        <v>290</v>
      </c>
      <c r="D42" s="14"/>
      <c r="E42" s="14"/>
      <c r="F42" s="1"/>
    </row>
    <row r="43" spans="2:6" ht="16.5" customHeight="1">
      <c r="B43" s="31" t="s">
        <v>525</v>
      </c>
      <c r="C43" s="16" t="s">
        <v>292</v>
      </c>
      <c r="D43" s="14" t="s">
        <v>93</v>
      </c>
      <c r="E43" s="33">
        <v>3.81</v>
      </c>
      <c r="F43" s="1"/>
    </row>
    <row r="44" spans="1:6" ht="12" customHeight="1">
      <c r="A44" t="s">
        <v>273</v>
      </c>
      <c r="B44" s="31" t="s">
        <v>526</v>
      </c>
      <c r="C44" s="16" t="s">
        <v>291</v>
      </c>
      <c r="D44" s="14" t="s">
        <v>93</v>
      </c>
      <c r="E44" s="33">
        <v>2.29</v>
      </c>
      <c r="F44" s="1"/>
    </row>
    <row r="45" spans="1:6" ht="12" customHeight="1">
      <c r="A45" t="s">
        <v>275</v>
      </c>
      <c r="B45" s="31" t="s">
        <v>431</v>
      </c>
      <c r="C45" s="16" t="s">
        <v>294</v>
      </c>
      <c r="D45" s="14" t="s">
        <v>85</v>
      </c>
      <c r="E45" s="33">
        <v>1.14</v>
      </c>
      <c r="F45" s="1"/>
    </row>
    <row r="46" spans="2:6" ht="12" customHeight="1">
      <c r="B46" s="31" t="s">
        <v>432</v>
      </c>
      <c r="C46" s="16" t="s">
        <v>296</v>
      </c>
      <c r="D46" s="14" t="s">
        <v>221</v>
      </c>
      <c r="E46" s="33">
        <v>0.43</v>
      </c>
      <c r="F46" s="1"/>
    </row>
    <row r="47" spans="1:6" ht="12.75" customHeight="1">
      <c r="A47" t="s">
        <v>277</v>
      </c>
      <c r="B47" s="31" t="s">
        <v>433</v>
      </c>
      <c r="C47" s="3" t="s">
        <v>94</v>
      </c>
      <c r="D47" s="14"/>
      <c r="E47" s="14"/>
      <c r="F47" s="1"/>
    </row>
    <row r="48" spans="1:6" ht="17.25" customHeight="1">
      <c r="A48" t="s">
        <v>278</v>
      </c>
      <c r="B48" s="31" t="s">
        <v>527</v>
      </c>
      <c r="C48" s="3" t="s">
        <v>95</v>
      </c>
      <c r="D48" s="14" t="s">
        <v>83</v>
      </c>
      <c r="E48" s="33">
        <v>1.36</v>
      </c>
      <c r="F48" s="1"/>
    </row>
    <row r="49" spans="2:6" ht="12" customHeight="1">
      <c r="B49" s="31" t="s">
        <v>528</v>
      </c>
      <c r="C49" s="3" t="s">
        <v>96</v>
      </c>
      <c r="D49" s="14" t="s">
        <v>97</v>
      </c>
      <c r="E49" s="33">
        <v>1.36</v>
      </c>
      <c r="F49" s="1"/>
    </row>
    <row r="50" spans="1:6" ht="12" customHeight="1">
      <c r="A50" t="s">
        <v>281</v>
      </c>
      <c r="B50" s="31" t="s">
        <v>529</v>
      </c>
      <c r="C50" s="76" t="s">
        <v>408</v>
      </c>
      <c r="D50" s="14" t="s">
        <v>83</v>
      </c>
      <c r="E50" s="33">
        <v>3.1</v>
      </c>
      <c r="F50" s="1"/>
    </row>
    <row r="51" spans="1:6" ht="12" customHeight="1">
      <c r="A51" t="s">
        <v>283</v>
      </c>
      <c r="B51" s="31" t="s">
        <v>468</v>
      </c>
      <c r="C51" s="75" t="s">
        <v>98</v>
      </c>
      <c r="D51" s="14"/>
      <c r="E51" s="14"/>
      <c r="F51" s="1"/>
    </row>
    <row r="52" spans="2:6" ht="12" customHeight="1">
      <c r="B52" s="31" t="s">
        <v>497</v>
      </c>
      <c r="C52" s="75" t="s">
        <v>95</v>
      </c>
      <c r="D52" s="14" t="s">
        <v>83</v>
      </c>
      <c r="E52" s="33">
        <v>2</v>
      </c>
      <c r="F52" s="1"/>
    </row>
    <row r="53" spans="1:6" ht="12" customHeight="1">
      <c r="A53" t="s">
        <v>285</v>
      </c>
      <c r="B53" s="31" t="s">
        <v>498</v>
      </c>
      <c r="C53" s="75" t="s">
        <v>96</v>
      </c>
      <c r="D53" s="14" t="s">
        <v>97</v>
      </c>
      <c r="E53" s="33">
        <v>1.55</v>
      </c>
      <c r="F53" s="1"/>
    </row>
    <row r="54" spans="1:6" ht="18" customHeight="1">
      <c r="A54" t="s">
        <v>286</v>
      </c>
      <c r="B54" s="31" t="s">
        <v>499</v>
      </c>
      <c r="C54" s="76" t="s">
        <v>408</v>
      </c>
      <c r="D54" s="14" t="s">
        <v>83</v>
      </c>
      <c r="E54" s="33">
        <v>3.78</v>
      </c>
      <c r="F54" s="1"/>
    </row>
    <row r="55" spans="2:6" ht="12.75" customHeight="1">
      <c r="B55" s="31" t="s">
        <v>469</v>
      </c>
      <c r="C55" s="16" t="s">
        <v>303</v>
      </c>
      <c r="D55" s="14"/>
      <c r="E55" s="14"/>
      <c r="F55" s="1"/>
    </row>
    <row r="56" spans="1:6" ht="12.75" customHeight="1">
      <c r="A56" t="s">
        <v>56</v>
      </c>
      <c r="B56" s="31" t="s">
        <v>500</v>
      </c>
      <c r="C56" s="16" t="s">
        <v>95</v>
      </c>
      <c r="D56" s="14" t="s">
        <v>83</v>
      </c>
      <c r="E56" s="33">
        <v>0.57</v>
      </c>
      <c r="F56" s="1"/>
    </row>
    <row r="57" spans="1:6" ht="13.5" customHeight="1">
      <c r="A57" t="s">
        <v>58</v>
      </c>
      <c r="B57" s="31" t="s">
        <v>501</v>
      </c>
      <c r="C57" s="16" t="s">
        <v>96</v>
      </c>
      <c r="D57" s="14" t="s">
        <v>97</v>
      </c>
      <c r="E57" s="33">
        <v>0.57</v>
      </c>
      <c r="F57" s="1"/>
    </row>
    <row r="58" spans="2:6" ht="13.5" customHeight="1">
      <c r="B58" s="77" t="s">
        <v>502</v>
      </c>
      <c r="C58" s="35" t="s">
        <v>408</v>
      </c>
      <c r="D58" s="78" t="s">
        <v>83</v>
      </c>
      <c r="E58" s="79">
        <v>1.36</v>
      </c>
      <c r="F58" s="1"/>
    </row>
    <row r="59" spans="1:6" ht="12.75" customHeight="1">
      <c r="A59" t="s">
        <v>289</v>
      </c>
      <c r="B59" s="31" t="s">
        <v>434</v>
      </c>
      <c r="C59" s="16" t="s">
        <v>307</v>
      </c>
      <c r="D59" s="14"/>
      <c r="E59" s="14"/>
      <c r="F59" s="1"/>
    </row>
    <row r="60" spans="1:6" ht="12.75" customHeight="1">
      <c r="A60" t="s">
        <v>293</v>
      </c>
      <c r="B60" s="31" t="s">
        <v>503</v>
      </c>
      <c r="C60" s="16" t="s">
        <v>409</v>
      </c>
      <c r="D60" s="14" t="s">
        <v>309</v>
      </c>
      <c r="E60" s="33">
        <v>0.82</v>
      </c>
      <c r="F60" s="1"/>
    </row>
    <row r="61" spans="1:6" ht="12.75" customHeight="1">
      <c r="A61" s="53" t="s">
        <v>288</v>
      </c>
      <c r="B61" s="31" t="s">
        <v>504</v>
      </c>
      <c r="C61" s="16" t="s">
        <v>363</v>
      </c>
      <c r="D61" s="14" t="s">
        <v>309</v>
      </c>
      <c r="E61" s="33">
        <v>1.14</v>
      </c>
      <c r="F61" s="1"/>
    </row>
    <row r="62" spans="1:6" ht="19.5" customHeight="1">
      <c r="A62" s="53" t="s">
        <v>295</v>
      </c>
      <c r="B62" s="31" t="s">
        <v>435</v>
      </c>
      <c r="C62" s="16" t="s">
        <v>364</v>
      </c>
      <c r="D62" s="14" t="s">
        <v>108</v>
      </c>
      <c r="E62" s="33">
        <v>2.54</v>
      </c>
      <c r="F62" s="1"/>
    </row>
    <row r="63" spans="2:6" ht="12.75" customHeight="1">
      <c r="B63" s="31" t="s">
        <v>436</v>
      </c>
      <c r="C63" s="16" t="s">
        <v>365</v>
      </c>
      <c r="D63" s="14" t="s">
        <v>89</v>
      </c>
      <c r="E63" s="33">
        <v>1.14</v>
      </c>
      <c r="F63" s="1"/>
    </row>
    <row r="64" spans="1:6" ht="12.75" customHeight="1">
      <c r="A64" t="s">
        <v>60</v>
      </c>
      <c r="B64" s="31" t="s">
        <v>470</v>
      </c>
      <c r="C64" s="3" t="s">
        <v>100</v>
      </c>
      <c r="D64" s="14" t="s">
        <v>101</v>
      </c>
      <c r="E64" s="33">
        <v>3.81</v>
      </c>
      <c r="F64" s="1"/>
    </row>
    <row r="65" spans="1:6" ht="12.75" customHeight="1">
      <c r="A65" t="s">
        <v>62</v>
      </c>
      <c r="B65" s="31" t="s">
        <v>530</v>
      </c>
      <c r="C65" s="3" t="s">
        <v>102</v>
      </c>
      <c r="D65" s="14" t="s">
        <v>101</v>
      </c>
      <c r="E65" s="33">
        <v>1.62</v>
      </c>
      <c r="F65" s="1"/>
    </row>
    <row r="66" spans="1:5" ht="12.75" customHeight="1">
      <c r="A66" t="s">
        <v>64</v>
      </c>
      <c r="B66" s="31" t="s">
        <v>471</v>
      </c>
      <c r="C66" s="3" t="s">
        <v>103</v>
      </c>
      <c r="D66" s="14" t="s">
        <v>89</v>
      </c>
      <c r="E66" s="33">
        <v>0.85</v>
      </c>
    </row>
    <row r="67" spans="2:5" ht="12.75">
      <c r="B67" s="31" t="s">
        <v>472</v>
      </c>
      <c r="C67" s="3" t="s">
        <v>410</v>
      </c>
      <c r="D67" s="14" t="s">
        <v>104</v>
      </c>
      <c r="E67" s="33">
        <v>2.27</v>
      </c>
    </row>
    <row r="68" spans="1:5" ht="38.25">
      <c r="A68" s="53" t="s">
        <v>65</v>
      </c>
      <c r="B68" s="31" t="s">
        <v>473</v>
      </c>
      <c r="C68" s="16" t="s">
        <v>420</v>
      </c>
      <c r="D68" s="14" t="s">
        <v>89</v>
      </c>
      <c r="E68" s="33">
        <v>0.68</v>
      </c>
    </row>
    <row r="69" spans="1:5" ht="25.5">
      <c r="A69" s="53" t="s">
        <v>66</v>
      </c>
      <c r="B69" s="31" t="s">
        <v>474</v>
      </c>
      <c r="C69" s="16" t="s">
        <v>327</v>
      </c>
      <c r="D69" s="14" t="s">
        <v>89</v>
      </c>
      <c r="E69" s="33">
        <v>2.13</v>
      </c>
    </row>
    <row r="70" spans="1:5" ht="12.75" customHeight="1">
      <c r="A70" s="53" t="s">
        <v>67</v>
      </c>
      <c r="B70" s="31" t="s">
        <v>475</v>
      </c>
      <c r="C70" s="16" t="s">
        <v>411</v>
      </c>
      <c r="D70" s="14" t="s">
        <v>89</v>
      </c>
      <c r="E70" s="33">
        <v>0.49</v>
      </c>
    </row>
    <row r="71" spans="1:5" ht="12.75" customHeight="1">
      <c r="A71" s="53" t="s">
        <v>302</v>
      </c>
      <c r="B71" s="31" t="s">
        <v>476</v>
      </c>
      <c r="C71" s="16" t="s">
        <v>334</v>
      </c>
      <c r="D71" s="14" t="s">
        <v>89</v>
      </c>
      <c r="E71" s="33">
        <v>2.04</v>
      </c>
    </row>
    <row r="72" spans="1:5" ht="12.75" customHeight="1">
      <c r="A72" s="53"/>
      <c r="B72" s="111">
        <v>6</v>
      </c>
      <c r="C72" s="64" t="s">
        <v>224</v>
      </c>
      <c r="D72" s="14"/>
      <c r="E72" s="14"/>
    </row>
    <row r="73" spans="1:5" ht="12.75" customHeight="1">
      <c r="A73" s="53" t="s">
        <v>304</v>
      </c>
      <c r="B73" s="31" t="s">
        <v>437</v>
      </c>
      <c r="C73" s="16" t="s">
        <v>297</v>
      </c>
      <c r="D73" s="14"/>
      <c r="E73" s="14"/>
    </row>
    <row r="74" spans="1:5" ht="12.75" customHeight="1">
      <c r="A74" s="53" t="s">
        <v>305</v>
      </c>
      <c r="B74" s="31" t="s">
        <v>505</v>
      </c>
      <c r="C74" s="16" t="s">
        <v>407</v>
      </c>
      <c r="D74" s="14" t="s">
        <v>221</v>
      </c>
      <c r="E74" s="33">
        <v>0.65</v>
      </c>
    </row>
    <row r="75" spans="1:5" ht="12.75" customHeight="1">
      <c r="A75" s="53" t="s">
        <v>306</v>
      </c>
      <c r="B75" s="31" t="s">
        <v>506</v>
      </c>
      <c r="C75" s="16" t="s">
        <v>438</v>
      </c>
      <c r="D75" s="14" t="s">
        <v>221</v>
      </c>
      <c r="E75" s="33">
        <v>1.7</v>
      </c>
    </row>
    <row r="76" spans="1:5" ht="12.75" customHeight="1">
      <c r="A76" s="53"/>
      <c r="B76" s="31" t="s">
        <v>531</v>
      </c>
      <c r="C76" s="3" t="s">
        <v>99</v>
      </c>
      <c r="D76" s="14" t="s">
        <v>89</v>
      </c>
      <c r="E76" s="33">
        <v>0.38</v>
      </c>
    </row>
    <row r="77" spans="1:5" ht="12.75" customHeight="1">
      <c r="A77" s="53" t="s">
        <v>308</v>
      </c>
      <c r="B77" s="31" t="s">
        <v>439</v>
      </c>
      <c r="C77" s="3" t="s">
        <v>127</v>
      </c>
      <c r="D77" s="14" t="s">
        <v>89</v>
      </c>
      <c r="E77" s="33">
        <v>0.68</v>
      </c>
    </row>
    <row r="78" spans="1:5" ht="12.75" customHeight="1">
      <c r="A78" s="53" t="s">
        <v>310</v>
      </c>
      <c r="B78" s="31" t="s">
        <v>440</v>
      </c>
      <c r="C78" s="41" t="s">
        <v>342</v>
      </c>
      <c r="D78" s="14" t="s">
        <v>221</v>
      </c>
      <c r="E78" s="33">
        <v>2.27</v>
      </c>
    </row>
    <row r="79" spans="1:5" ht="12" customHeight="1">
      <c r="A79" s="53" t="s">
        <v>311</v>
      </c>
      <c r="B79" s="31" t="s">
        <v>441</v>
      </c>
      <c r="C79" s="16" t="s">
        <v>226</v>
      </c>
      <c r="D79" s="14" t="s">
        <v>227</v>
      </c>
      <c r="E79" s="33">
        <v>0.97</v>
      </c>
    </row>
    <row r="80" spans="1:5" ht="12.75" customHeight="1" hidden="1">
      <c r="A80" s="53" t="s">
        <v>313</v>
      </c>
      <c r="B80" s="31"/>
      <c r="C80" s="16"/>
      <c r="D80" s="14"/>
      <c r="E80" s="33"/>
    </row>
    <row r="81" spans="1:5" ht="1.5" customHeight="1" hidden="1">
      <c r="A81" s="53" t="s">
        <v>314</v>
      </c>
      <c r="B81" s="31"/>
      <c r="C81" s="16"/>
      <c r="D81" s="14"/>
      <c r="E81" s="38"/>
    </row>
    <row r="82" spans="1:5" ht="15" customHeight="1">
      <c r="A82" s="53"/>
      <c r="B82" s="31" t="s">
        <v>535</v>
      </c>
      <c r="C82" s="16" t="s">
        <v>532</v>
      </c>
      <c r="D82" s="14"/>
      <c r="E82" s="38"/>
    </row>
    <row r="83" spans="1:5" ht="12.75" customHeight="1">
      <c r="A83" s="53" t="s">
        <v>315</v>
      </c>
      <c r="B83" s="31" t="s">
        <v>533</v>
      </c>
      <c r="C83" s="16" t="s">
        <v>231</v>
      </c>
      <c r="D83" s="14" t="s">
        <v>88</v>
      </c>
      <c r="E83" s="38">
        <v>1.42</v>
      </c>
    </row>
    <row r="84" spans="1:5" ht="12.75" customHeight="1">
      <c r="A84" s="53" t="s">
        <v>316</v>
      </c>
      <c r="B84" s="77" t="s">
        <v>534</v>
      </c>
      <c r="C84" s="35" t="s">
        <v>414</v>
      </c>
      <c r="D84" s="78"/>
      <c r="E84" s="80"/>
    </row>
    <row r="85" spans="1:5" ht="12.75" customHeight="1">
      <c r="A85" s="53" t="s">
        <v>70</v>
      </c>
      <c r="B85" s="31" t="s">
        <v>536</v>
      </c>
      <c r="C85" s="16" t="s">
        <v>415</v>
      </c>
      <c r="D85" s="14" t="s">
        <v>88</v>
      </c>
      <c r="E85" s="33">
        <v>6.81</v>
      </c>
    </row>
    <row r="86" spans="1:5" ht="12.75" customHeight="1">
      <c r="A86" s="53" t="s">
        <v>73</v>
      </c>
      <c r="B86" s="31" t="s">
        <v>537</v>
      </c>
      <c r="C86" s="16" t="s">
        <v>234</v>
      </c>
      <c r="D86" s="14" t="s">
        <v>88</v>
      </c>
      <c r="E86" s="33">
        <v>1.7</v>
      </c>
    </row>
    <row r="87" spans="1:5" ht="12.75" customHeight="1">
      <c r="A87" s="53" t="s">
        <v>74</v>
      </c>
      <c r="B87" s="31" t="s">
        <v>574</v>
      </c>
      <c r="C87" s="16" t="s">
        <v>235</v>
      </c>
      <c r="D87" s="14"/>
      <c r="E87" s="14"/>
    </row>
    <row r="88" spans="1:5" ht="12.75" customHeight="1">
      <c r="A88" s="53" t="s">
        <v>75</v>
      </c>
      <c r="B88" s="31" t="s">
        <v>567</v>
      </c>
      <c r="C88" s="16" t="s">
        <v>237</v>
      </c>
      <c r="D88" s="14" t="s">
        <v>88</v>
      </c>
      <c r="E88" s="33">
        <v>0.57</v>
      </c>
    </row>
    <row r="89" spans="1:5" ht="16.5" customHeight="1">
      <c r="A89" s="53" t="s">
        <v>76</v>
      </c>
      <c r="B89" s="31" t="s">
        <v>568</v>
      </c>
      <c r="C89" s="16" t="s">
        <v>242</v>
      </c>
      <c r="D89" s="14" t="s">
        <v>88</v>
      </c>
      <c r="E89" s="33">
        <v>0.85</v>
      </c>
    </row>
    <row r="90" spans="1:5" ht="18" customHeight="1">
      <c r="A90" s="53" t="s">
        <v>326</v>
      </c>
      <c r="B90" s="31" t="s">
        <v>508</v>
      </c>
      <c r="C90" s="16" t="s">
        <v>243</v>
      </c>
      <c r="D90" s="14" t="s">
        <v>88</v>
      </c>
      <c r="E90" s="33">
        <v>1.36</v>
      </c>
    </row>
    <row r="91" spans="1:5" ht="12.75" customHeight="1">
      <c r="A91" s="53" t="s">
        <v>331</v>
      </c>
      <c r="B91" s="31" t="s">
        <v>569</v>
      </c>
      <c r="C91" s="16" t="s">
        <v>244</v>
      </c>
      <c r="D91" s="14" t="s">
        <v>88</v>
      </c>
      <c r="E91" s="33">
        <v>2</v>
      </c>
    </row>
    <row r="92" spans="1:5" ht="23.25" customHeight="1">
      <c r="A92" s="53" t="s">
        <v>333</v>
      </c>
      <c r="B92" s="31" t="s">
        <v>570</v>
      </c>
      <c r="C92" s="16" t="s">
        <v>245</v>
      </c>
      <c r="D92" s="14" t="s">
        <v>88</v>
      </c>
      <c r="E92" s="33">
        <v>2.62</v>
      </c>
    </row>
    <row r="93" spans="1:6" ht="37.5" customHeight="1">
      <c r="A93" s="53"/>
      <c r="B93" s="112">
        <v>7</v>
      </c>
      <c r="C93" s="64" t="s">
        <v>442</v>
      </c>
      <c r="D93" s="14"/>
      <c r="E93" s="14"/>
      <c r="F93" s="1"/>
    </row>
    <row r="94" spans="1:6" ht="17.25" customHeight="1">
      <c r="A94" s="53" t="s">
        <v>457</v>
      </c>
      <c r="B94" s="31" t="s">
        <v>458</v>
      </c>
      <c r="C94" s="16" t="s">
        <v>319</v>
      </c>
      <c r="D94" s="14" t="s">
        <v>220</v>
      </c>
      <c r="E94" s="33">
        <v>0.82</v>
      </c>
      <c r="F94" s="1"/>
    </row>
    <row r="95" spans="1:6" ht="27" customHeight="1">
      <c r="A95" s="53" t="s">
        <v>299</v>
      </c>
      <c r="B95" s="31" t="s">
        <v>538</v>
      </c>
      <c r="C95" s="16" t="s">
        <v>322</v>
      </c>
      <c r="D95" s="14" t="s">
        <v>77</v>
      </c>
      <c r="E95" s="33">
        <v>572.04</v>
      </c>
      <c r="F95" s="1"/>
    </row>
    <row r="96" spans="1:6" ht="12.75" customHeight="1">
      <c r="A96" s="53" t="s">
        <v>300</v>
      </c>
      <c r="B96" s="31" t="s">
        <v>539</v>
      </c>
      <c r="C96" s="16" t="s">
        <v>324</v>
      </c>
      <c r="D96" s="14" t="s">
        <v>325</v>
      </c>
      <c r="E96" s="33">
        <v>57.2</v>
      </c>
      <c r="F96" s="1"/>
    </row>
    <row r="97" spans="1:6" ht="12.75" customHeight="1">
      <c r="A97" s="53" t="s">
        <v>301</v>
      </c>
      <c r="B97" s="31" t="s">
        <v>459</v>
      </c>
      <c r="C97" s="16" t="s">
        <v>329</v>
      </c>
      <c r="D97" s="14" t="s">
        <v>330</v>
      </c>
      <c r="E97" s="33">
        <v>1.43</v>
      </c>
      <c r="F97" s="1"/>
    </row>
    <row r="98" spans="1:6" ht="25.5" customHeight="1">
      <c r="A98" s="53" t="s">
        <v>298</v>
      </c>
      <c r="B98" s="31" t="s">
        <v>460</v>
      </c>
      <c r="C98" s="16" t="s">
        <v>366</v>
      </c>
      <c r="D98" s="14" t="s">
        <v>78</v>
      </c>
      <c r="E98" s="33">
        <v>114.41</v>
      </c>
      <c r="F98" s="1"/>
    </row>
    <row r="99" spans="1:5" ht="25.5">
      <c r="A99" s="53" t="s">
        <v>68</v>
      </c>
      <c r="B99" s="112">
        <v>8</v>
      </c>
      <c r="C99" s="72" t="s">
        <v>482</v>
      </c>
      <c r="D99" s="68"/>
      <c r="E99" s="68"/>
    </row>
    <row r="100" spans="1:5" ht="38.25">
      <c r="A100" s="53" t="s">
        <v>126</v>
      </c>
      <c r="B100" s="31" t="s">
        <v>461</v>
      </c>
      <c r="C100" s="18" t="s">
        <v>105</v>
      </c>
      <c r="D100" s="50" t="s">
        <v>51</v>
      </c>
      <c r="E100" s="51">
        <v>11.35</v>
      </c>
    </row>
    <row r="101" spans="1:5" ht="12.75" customHeight="1">
      <c r="A101" s="53" t="s">
        <v>338</v>
      </c>
      <c r="B101" s="31" t="s">
        <v>462</v>
      </c>
      <c r="C101" s="18" t="s">
        <v>367</v>
      </c>
      <c r="D101" s="50"/>
      <c r="E101" s="50"/>
    </row>
    <row r="102" spans="1:5" ht="12.75" customHeight="1">
      <c r="A102" s="53" t="s">
        <v>225</v>
      </c>
      <c r="B102" s="31" t="s">
        <v>509</v>
      </c>
      <c r="C102" s="17" t="s">
        <v>131</v>
      </c>
      <c r="D102" s="50" t="s">
        <v>51</v>
      </c>
      <c r="E102" s="51">
        <v>182.7</v>
      </c>
    </row>
    <row r="103" spans="1:5" ht="12.75" customHeight="1">
      <c r="A103" s="53" t="s">
        <v>478</v>
      </c>
      <c r="B103" s="31" t="s">
        <v>510</v>
      </c>
      <c r="C103" s="17" t="s">
        <v>130</v>
      </c>
      <c r="D103" s="50" t="s">
        <v>51</v>
      </c>
      <c r="E103" s="51">
        <v>331.2</v>
      </c>
    </row>
    <row r="104" spans="1:5" ht="17.25" customHeight="1">
      <c r="A104" s="53"/>
      <c r="B104" s="31" t="s">
        <v>511</v>
      </c>
      <c r="C104" s="17" t="s">
        <v>133</v>
      </c>
      <c r="D104" s="50" t="s">
        <v>51</v>
      </c>
      <c r="E104" s="51">
        <v>479.7</v>
      </c>
    </row>
    <row r="105" spans="1:5" ht="16.5" customHeight="1">
      <c r="A105" s="53" t="s">
        <v>228</v>
      </c>
      <c r="B105" s="113" t="s">
        <v>520</v>
      </c>
      <c r="C105" s="114" t="s">
        <v>521</v>
      </c>
      <c r="D105" s="50" t="s">
        <v>51</v>
      </c>
      <c r="E105" s="51">
        <v>479.7</v>
      </c>
    </row>
    <row r="106" spans="1:5" ht="18" customHeight="1">
      <c r="A106" s="53" t="s">
        <v>229</v>
      </c>
      <c r="B106" s="112">
        <v>9</v>
      </c>
      <c r="C106" s="72" t="s">
        <v>443</v>
      </c>
      <c r="D106" s="68"/>
      <c r="E106" s="68"/>
    </row>
    <row r="107" spans="1:5" ht="16.5" customHeight="1">
      <c r="A107" s="53" t="s">
        <v>456</v>
      </c>
      <c r="B107" s="31" t="s">
        <v>540</v>
      </c>
      <c r="C107" s="17" t="s">
        <v>368</v>
      </c>
      <c r="D107" s="50"/>
      <c r="E107" s="50"/>
    </row>
    <row r="108" spans="1:5" ht="12.75" customHeight="1">
      <c r="A108" s="53"/>
      <c r="B108" s="31" t="s">
        <v>541</v>
      </c>
      <c r="C108" s="18" t="s">
        <v>444</v>
      </c>
      <c r="D108" s="50" t="s">
        <v>370</v>
      </c>
      <c r="E108" s="51">
        <v>42.9</v>
      </c>
    </row>
    <row r="109" spans="1:5" ht="14.25" customHeight="1">
      <c r="A109" s="53" t="s">
        <v>232</v>
      </c>
      <c r="B109" s="31" t="s">
        <v>542</v>
      </c>
      <c r="C109" s="17" t="s">
        <v>372</v>
      </c>
      <c r="D109" s="50" t="s">
        <v>373</v>
      </c>
      <c r="E109" s="51">
        <v>171.61</v>
      </c>
    </row>
    <row r="110" spans="1:5" ht="12.75" customHeight="1">
      <c r="A110" s="53" t="s">
        <v>233</v>
      </c>
      <c r="B110" s="31" t="s">
        <v>543</v>
      </c>
      <c r="C110" s="18" t="s">
        <v>374</v>
      </c>
      <c r="D110" s="50"/>
      <c r="E110" s="50"/>
    </row>
    <row r="111" spans="1:5" ht="12.75" customHeight="1">
      <c r="A111" s="53"/>
      <c r="B111" s="31" t="s">
        <v>544</v>
      </c>
      <c r="C111" s="18" t="s">
        <v>377</v>
      </c>
      <c r="D111" s="50" t="s">
        <v>221</v>
      </c>
      <c r="E111" s="51">
        <v>2.29</v>
      </c>
    </row>
    <row r="112" spans="1:5" ht="12.75" customHeight="1">
      <c r="A112" s="53" t="s">
        <v>236</v>
      </c>
      <c r="B112" s="31" t="s">
        <v>545</v>
      </c>
      <c r="C112" s="18" t="s">
        <v>379</v>
      </c>
      <c r="D112" s="50" t="s">
        <v>261</v>
      </c>
      <c r="E112" s="51">
        <v>5.2</v>
      </c>
    </row>
    <row r="113" spans="1:5" ht="12" customHeight="1">
      <c r="A113" s="53" t="s">
        <v>238</v>
      </c>
      <c r="B113" s="31" t="s">
        <v>546</v>
      </c>
      <c r="C113" s="18" t="s">
        <v>380</v>
      </c>
      <c r="D113" s="50" t="s">
        <v>220</v>
      </c>
      <c r="E113" s="51">
        <v>1.91</v>
      </c>
    </row>
    <row r="114" spans="1:5" ht="12.75" customHeight="1" hidden="1">
      <c r="A114" s="53" t="s">
        <v>239</v>
      </c>
      <c r="B114" s="31" t="s">
        <v>507</v>
      </c>
      <c r="C114" s="18" t="s">
        <v>382</v>
      </c>
      <c r="D114" s="50" t="s">
        <v>383</v>
      </c>
      <c r="E114" s="51">
        <v>2.86</v>
      </c>
    </row>
    <row r="115" spans="1:5" ht="12.75" customHeight="1" hidden="1">
      <c r="A115" s="53" t="s">
        <v>240</v>
      </c>
      <c r="B115" s="31"/>
      <c r="C115" s="18"/>
      <c r="D115" s="50"/>
      <c r="E115" s="50"/>
    </row>
    <row r="116" spans="1:5" ht="12.75" customHeight="1" hidden="1">
      <c r="A116" s="53" t="s">
        <v>241</v>
      </c>
      <c r="B116" s="31"/>
      <c r="C116" s="18"/>
      <c r="D116" s="50"/>
      <c r="E116" s="51"/>
    </row>
    <row r="117" spans="1:5" ht="0.75" customHeight="1">
      <c r="A117" s="53"/>
      <c r="B117" s="31"/>
      <c r="C117" s="18"/>
      <c r="D117" s="50"/>
      <c r="E117" s="51"/>
    </row>
    <row r="118" spans="1:5" ht="12.75" customHeight="1">
      <c r="A118" s="53" t="s">
        <v>318</v>
      </c>
      <c r="B118" s="31" t="s">
        <v>549</v>
      </c>
      <c r="C118" s="18" t="s">
        <v>387</v>
      </c>
      <c r="D118" s="50" t="s">
        <v>93</v>
      </c>
      <c r="E118" s="51">
        <v>4.58</v>
      </c>
    </row>
    <row r="119" spans="1:5" ht="18" customHeight="1">
      <c r="A119" s="53" t="s">
        <v>320</v>
      </c>
      <c r="B119" s="31" t="s">
        <v>550</v>
      </c>
      <c r="C119" s="17" t="s">
        <v>389</v>
      </c>
      <c r="D119" s="50" t="s">
        <v>390</v>
      </c>
      <c r="E119" s="51">
        <v>0.72</v>
      </c>
    </row>
    <row r="120" spans="1:5" ht="12.75" customHeight="1">
      <c r="A120" s="53" t="s">
        <v>321</v>
      </c>
      <c r="B120" s="31" t="s">
        <v>551</v>
      </c>
      <c r="C120" s="17" t="s">
        <v>394</v>
      </c>
      <c r="D120" s="50" t="s">
        <v>395</v>
      </c>
      <c r="E120" s="51">
        <v>3.38</v>
      </c>
    </row>
    <row r="121" spans="1:5" ht="17.25" customHeight="1">
      <c r="A121" s="53" t="s">
        <v>317</v>
      </c>
      <c r="B121" s="31" t="s">
        <v>547</v>
      </c>
      <c r="C121" s="17" t="s">
        <v>412</v>
      </c>
      <c r="D121" s="50" t="s">
        <v>396</v>
      </c>
      <c r="E121" s="51">
        <v>171.61</v>
      </c>
    </row>
    <row r="122" spans="1:5" ht="12.75" customHeight="1">
      <c r="A122" s="53" t="s">
        <v>323</v>
      </c>
      <c r="B122" s="31" t="s">
        <v>548</v>
      </c>
      <c r="C122" s="17" t="s">
        <v>397</v>
      </c>
      <c r="D122" s="50" t="s">
        <v>398</v>
      </c>
      <c r="E122" s="51">
        <v>57.2</v>
      </c>
    </row>
    <row r="123" spans="1:5" ht="24.75" customHeight="1">
      <c r="A123" s="53" t="s">
        <v>328</v>
      </c>
      <c r="B123" s="111">
        <v>10</v>
      </c>
      <c r="C123" s="72" t="s">
        <v>445</v>
      </c>
      <c r="D123" s="50"/>
      <c r="E123" s="50"/>
    </row>
    <row r="124" spans="1:5" ht="26.25" customHeight="1">
      <c r="A124" s="53" t="s">
        <v>332</v>
      </c>
      <c r="B124" s="31" t="s">
        <v>451</v>
      </c>
      <c r="C124" s="18" t="s">
        <v>106</v>
      </c>
      <c r="D124" s="50" t="s">
        <v>82</v>
      </c>
      <c r="E124" s="51">
        <v>171.61</v>
      </c>
    </row>
    <row r="125" spans="1:5" s="67" customFormat="1" ht="12.75">
      <c r="A125" s="69"/>
      <c r="B125" s="111">
        <v>11</v>
      </c>
      <c r="C125" s="64" t="s">
        <v>446</v>
      </c>
      <c r="D125" s="14"/>
      <c r="E125" s="14"/>
    </row>
    <row r="126" spans="1:5" ht="39" customHeight="1">
      <c r="A126" s="53" t="s">
        <v>79</v>
      </c>
      <c r="B126" s="39" t="s">
        <v>477</v>
      </c>
      <c r="C126" s="41" t="s">
        <v>335</v>
      </c>
      <c r="D126" s="27" t="s">
        <v>422</v>
      </c>
      <c r="E126" s="33">
        <v>81.07</v>
      </c>
    </row>
    <row r="127" spans="1:5" ht="25.5">
      <c r="A127" s="53"/>
      <c r="B127" s="39" t="s">
        <v>552</v>
      </c>
      <c r="C127" s="16" t="s">
        <v>336</v>
      </c>
      <c r="D127" s="27" t="s">
        <v>422</v>
      </c>
      <c r="E127" s="33">
        <v>200.29</v>
      </c>
    </row>
    <row r="128" spans="1:5" ht="25.5">
      <c r="A128" s="53" t="s">
        <v>128</v>
      </c>
      <c r="B128" s="39" t="s">
        <v>553</v>
      </c>
      <c r="C128" s="41" t="s">
        <v>337</v>
      </c>
      <c r="D128" s="27" t="s">
        <v>422</v>
      </c>
      <c r="E128" s="33">
        <v>75.67</v>
      </c>
    </row>
    <row r="129" spans="1:5" ht="25.5">
      <c r="A129" s="53" t="s">
        <v>129</v>
      </c>
      <c r="B129" s="39" t="s">
        <v>554</v>
      </c>
      <c r="C129" s="41" t="s">
        <v>413</v>
      </c>
      <c r="D129" s="14"/>
      <c r="E129" s="33"/>
    </row>
    <row r="130" spans="1:5" ht="12.75">
      <c r="A130" s="53" t="s">
        <v>132</v>
      </c>
      <c r="B130" s="39" t="s">
        <v>555</v>
      </c>
      <c r="C130" s="41" t="s">
        <v>340</v>
      </c>
      <c r="D130" s="14" t="s">
        <v>93</v>
      </c>
      <c r="E130" s="33">
        <v>1.24</v>
      </c>
    </row>
    <row r="131" spans="1:5" s="67" customFormat="1" ht="12.75">
      <c r="A131" s="69"/>
      <c r="B131" s="39" t="s">
        <v>556</v>
      </c>
      <c r="C131" s="41" t="s">
        <v>312</v>
      </c>
      <c r="D131" s="14" t="s">
        <v>93</v>
      </c>
      <c r="E131" s="33">
        <v>0.9</v>
      </c>
    </row>
    <row r="132" spans="1:5" ht="38.25">
      <c r="A132" s="53" t="s">
        <v>80</v>
      </c>
      <c r="B132" s="111">
        <v>12</v>
      </c>
      <c r="C132" s="64" t="s">
        <v>447</v>
      </c>
      <c r="D132" s="50"/>
      <c r="E132" s="51"/>
    </row>
    <row r="133" spans="1:5" ht="12.75">
      <c r="A133" s="53" t="s">
        <v>178</v>
      </c>
      <c r="B133" s="31" t="s">
        <v>452</v>
      </c>
      <c r="C133" s="3" t="s">
        <v>448</v>
      </c>
      <c r="D133" s="14" t="s">
        <v>86</v>
      </c>
      <c r="E133" s="33">
        <v>51.31</v>
      </c>
    </row>
    <row r="134" spans="1:5" s="67" customFormat="1" ht="12.75">
      <c r="A134" s="69"/>
      <c r="B134" s="31" t="s">
        <v>453</v>
      </c>
      <c r="C134" s="18" t="s">
        <v>522</v>
      </c>
      <c r="D134" s="50" t="s">
        <v>86</v>
      </c>
      <c r="E134" s="51">
        <v>5</v>
      </c>
    </row>
    <row r="135" spans="1:5" ht="25.5">
      <c r="A135" s="53"/>
      <c r="B135" s="31" t="s">
        <v>454</v>
      </c>
      <c r="C135" s="16" t="s">
        <v>421</v>
      </c>
      <c r="D135" s="14" t="s">
        <v>107</v>
      </c>
      <c r="E135" s="33">
        <v>19.05</v>
      </c>
    </row>
    <row r="136" spans="1:5" ht="12.75">
      <c r="A136" s="53" t="s">
        <v>369</v>
      </c>
      <c r="B136" s="111">
        <v>13</v>
      </c>
      <c r="C136" s="82" t="s">
        <v>449</v>
      </c>
      <c r="D136" s="50"/>
      <c r="E136" s="51"/>
    </row>
    <row r="137" spans="1:5" ht="25.5">
      <c r="A137" s="53" t="s">
        <v>371</v>
      </c>
      <c r="B137" s="31" t="s">
        <v>557</v>
      </c>
      <c r="C137" s="16" t="s">
        <v>416</v>
      </c>
      <c r="D137" s="50"/>
      <c r="E137" s="51"/>
    </row>
    <row r="138" spans="1:5" ht="12.75">
      <c r="A138" s="53" t="s">
        <v>463</v>
      </c>
      <c r="B138" s="31" t="s">
        <v>558</v>
      </c>
      <c r="C138" s="3" t="s">
        <v>110</v>
      </c>
      <c r="D138" s="14" t="s">
        <v>109</v>
      </c>
      <c r="E138" s="33">
        <v>21</v>
      </c>
    </row>
    <row r="139" spans="1:5" ht="38.25">
      <c r="A139" s="53" t="s">
        <v>376</v>
      </c>
      <c r="B139" s="111">
        <v>14</v>
      </c>
      <c r="C139" s="64" t="s">
        <v>450</v>
      </c>
      <c r="D139" s="14"/>
      <c r="E139" s="33"/>
    </row>
    <row r="140" spans="1:5" ht="51">
      <c r="A140" s="53" t="s">
        <v>378</v>
      </c>
      <c r="B140" s="31" t="s">
        <v>559</v>
      </c>
      <c r="C140" s="16" t="s">
        <v>417</v>
      </c>
      <c r="D140" s="14"/>
      <c r="E140" s="33"/>
    </row>
    <row r="141" spans="1:5" ht="12.75">
      <c r="A141" s="53" t="s">
        <v>375</v>
      </c>
      <c r="B141" s="31" t="s">
        <v>560</v>
      </c>
      <c r="C141" s="3" t="s">
        <v>418</v>
      </c>
      <c r="D141" s="14"/>
      <c r="E141" s="33"/>
    </row>
    <row r="142" spans="1:5" ht="25.5">
      <c r="A142" s="53" t="s">
        <v>381</v>
      </c>
      <c r="B142" s="31" t="s">
        <v>561</v>
      </c>
      <c r="C142" s="3" t="s">
        <v>111</v>
      </c>
      <c r="D142" s="27" t="s">
        <v>112</v>
      </c>
      <c r="E142" s="33">
        <v>11.23</v>
      </c>
    </row>
    <row r="143" spans="1:5" ht="12.75">
      <c r="A143" s="53"/>
      <c r="B143" s="31" t="s">
        <v>562</v>
      </c>
      <c r="C143" s="3" t="s">
        <v>113</v>
      </c>
      <c r="D143" s="27" t="s">
        <v>52</v>
      </c>
      <c r="E143" s="33">
        <v>21.04</v>
      </c>
    </row>
    <row r="144" spans="1:5" ht="25.5">
      <c r="A144" s="53" t="s">
        <v>384</v>
      </c>
      <c r="B144" s="31" t="s">
        <v>563</v>
      </c>
      <c r="C144" s="35" t="s">
        <v>114</v>
      </c>
      <c r="D144" s="27" t="s">
        <v>115</v>
      </c>
      <c r="E144" s="33">
        <v>32.27</v>
      </c>
    </row>
    <row r="145" spans="1:5" ht="12.75">
      <c r="A145" s="53" t="s">
        <v>385</v>
      </c>
      <c r="B145" s="59"/>
      <c r="C145" s="93"/>
      <c r="D145" s="61"/>
      <c r="E145" s="65"/>
    </row>
    <row r="146" spans="1:5" ht="12.75">
      <c r="A146" s="53" t="s">
        <v>386</v>
      </c>
      <c r="B146" s="59"/>
      <c r="C146" s="108"/>
      <c r="D146" s="61"/>
      <c r="E146" s="65"/>
    </row>
    <row r="147" spans="1:5" ht="12.75">
      <c r="A147" s="53" t="s">
        <v>388</v>
      </c>
      <c r="B147" s="59" t="s">
        <v>565</v>
      </c>
      <c r="C147" s="108"/>
      <c r="D147" s="60"/>
      <c r="E147" s="65"/>
    </row>
    <row r="148" spans="1:5" ht="12.75">
      <c r="A148" s="53" t="s">
        <v>391</v>
      </c>
      <c r="B148" s="59" t="s">
        <v>564</v>
      </c>
      <c r="C148" s="108"/>
      <c r="D148" s="60"/>
      <c r="E148" s="65"/>
    </row>
    <row r="149" spans="1:5" ht="12.75">
      <c r="A149" s="53" t="s">
        <v>392</v>
      </c>
      <c r="B149" s="59"/>
      <c r="C149" s="108"/>
      <c r="D149" s="60"/>
      <c r="E149" s="65"/>
    </row>
    <row r="150" spans="1:5" ht="12.75">
      <c r="A150" s="53" t="s">
        <v>393</v>
      </c>
      <c r="B150" s="109"/>
      <c r="C150" s="102"/>
      <c r="D150" s="60"/>
      <c r="E150" s="65"/>
    </row>
    <row r="151" spans="1:5" ht="39" customHeight="1">
      <c r="A151" s="53"/>
      <c r="B151" s="63"/>
      <c r="C151" s="93"/>
      <c r="D151" s="60"/>
      <c r="E151" s="97"/>
    </row>
    <row r="152" spans="1:5" ht="40.5" customHeight="1">
      <c r="A152" s="53" t="s">
        <v>81</v>
      </c>
      <c r="B152" s="63"/>
      <c r="C152" s="93"/>
      <c r="D152" s="60"/>
      <c r="E152" s="97"/>
    </row>
    <row r="153" spans="1:5" ht="12.75" customHeight="1">
      <c r="A153" s="53"/>
      <c r="B153" s="63"/>
      <c r="C153" s="93"/>
      <c r="D153" s="60"/>
      <c r="E153" s="97"/>
    </row>
    <row r="154" spans="1:5" ht="23.25" customHeight="1">
      <c r="A154" s="53" t="s">
        <v>479</v>
      </c>
      <c r="B154" s="94"/>
      <c r="C154" s="98"/>
      <c r="D154" s="60"/>
      <c r="E154" s="60"/>
    </row>
    <row r="155" spans="1:5" ht="27" customHeight="1">
      <c r="A155" s="53" t="s">
        <v>480</v>
      </c>
      <c r="B155" s="63"/>
      <c r="C155" s="7"/>
      <c r="D155" s="60"/>
      <c r="E155" s="60"/>
    </row>
    <row r="156" spans="1:5" ht="25.5" customHeight="1">
      <c r="A156" s="53" t="s">
        <v>481</v>
      </c>
      <c r="B156" s="63"/>
      <c r="C156" s="93"/>
      <c r="D156" s="60"/>
      <c r="E156" s="60"/>
    </row>
    <row r="157" spans="1:5" ht="26.25" customHeight="1">
      <c r="A157" s="53"/>
      <c r="B157" s="63"/>
      <c r="C157" s="7"/>
      <c r="D157" s="60"/>
      <c r="E157" s="65"/>
    </row>
    <row r="158" spans="1:5" ht="12.75" customHeight="1">
      <c r="A158" s="53" t="s">
        <v>339</v>
      </c>
      <c r="B158" s="63"/>
      <c r="C158" s="7"/>
      <c r="D158" s="60"/>
      <c r="E158" s="65"/>
    </row>
    <row r="159" spans="1:5" ht="12.75" customHeight="1">
      <c r="A159" s="53" t="s">
        <v>341</v>
      </c>
      <c r="B159" s="63"/>
      <c r="C159" s="7"/>
      <c r="D159" s="60"/>
      <c r="E159" s="60"/>
    </row>
    <row r="160" spans="1:5" ht="25.5" customHeight="1">
      <c r="A160" s="53"/>
      <c r="B160" s="63"/>
      <c r="C160" s="7"/>
      <c r="D160" s="60"/>
      <c r="E160" s="65"/>
    </row>
    <row r="161" spans="1:5" ht="12.75" customHeight="1">
      <c r="A161" s="53"/>
      <c r="B161" s="63"/>
      <c r="C161" s="7"/>
      <c r="D161" s="60"/>
      <c r="E161" s="65"/>
    </row>
    <row r="162" spans="1:5" ht="12.75" customHeight="1">
      <c r="A162" s="53" t="s">
        <v>222</v>
      </c>
      <c r="B162" s="63"/>
      <c r="C162" s="93"/>
      <c r="D162" s="60"/>
      <c r="E162" s="65"/>
    </row>
    <row r="163" spans="1:5" ht="12.75" customHeight="1">
      <c r="A163" s="53" t="s">
        <v>223</v>
      </c>
      <c r="B163" s="63"/>
      <c r="C163" s="7"/>
      <c r="D163" s="60"/>
      <c r="E163" s="60"/>
    </row>
    <row r="164" spans="1:5" ht="27.75" customHeight="1">
      <c r="A164" s="53"/>
      <c r="B164" s="63"/>
      <c r="C164" s="7"/>
      <c r="D164" s="60"/>
      <c r="E164" s="65"/>
    </row>
    <row r="165" spans="1:5" ht="12.75">
      <c r="A165" s="53"/>
      <c r="B165" s="63"/>
      <c r="C165" s="7"/>
      <c r="D165" s="60"/>
      <c r="E165" s="65"/>
    </row>
    <row r="166" spans="1:5" ht="25.5" customHeight="1">
      <c r="A166" s="53"/>
      <c r="B166" s="63"/>
      <c r="C166" s="7"/>
      <c r="D166" s="60"/>
      <c r="E166" s="60"/>
    </row>
    <row r="167" spans="1:5" ht="12.75">
      <c r="A167" s="53" t="s">
        <v>143</v>
      </c>
      <c r="B167" s="63"/>
      <c r="C167" s="7"/>
      <c r="D167" s="60"/>
      <c r="E167" s="65"/>
    </row>
    <row r="168" spans="1:5" ht="12.75">
      <c r="A168" s="53" t="s">
        <v>144</v>
      </c>
      <c r="B168" s="63"/>
      <c r="C168" s="7"/>
      <c r="D168" s="60"/>
      <c r="E168" s="65"/>
    </row>
    <row r="169" spans="1:5" ht="12.75">
      <c r="A169" s="53"/>
      <c r="B169" s="63"/>
      <c r="C169" s="7"/>
      <c r="D169" s="60"/>
      <c r="E169" s="65"/>
    </row>
    <row r="170" spans="1:5" ht="12.75">
      <c r="A170" s="53" t="s">
        <v>145</v>
      </c>
      <c r="B170" s="63"/>
      <c r="C170" s="7"/>
      <c r="D170" s="60"/>
      <c r="E170" s="60"/>
    </row>
    <row r="171" spans="1:5" ht="12.75">
      <c r="A171" s="53" t="s">
        <v>146</v>
      </c>
      <c r="B171" s="63"/>
      <c r="C171" s="7"/>
      <c r="D171" s="60"/>
      <c r="E171" s="65"/>
    </row>
    <row r="172" spans="1:5" ht="24" customHeight="1">
      <c r="A172" s="53" t="s">
        <v>147</v>
      </c>
      <c r="B172" s="63"/>
      <c r="C172" s="7"/>
      <c r="D172" s="60"/>
      <c r="E172" s="65"/>
    </row>
    <row r="173" spans="1:5" ht="12.75">
      <c r="A173" s="53"/>
      <c r="B173" s="63"/>
      <c r="C173" s="93"/>
      <c r="D173" s="60"/>
      <c r="E173" s="60"/>
    </row>
    <row r="174" spans="1:5" ht="12.75">
      <c r="A174" s="53" t="s">
        <v>148</v>
      </c>
      <c r="B174" s="63"/>
      <c r="C174" s="7"/>
      <c r="D174" s="60"/>
      <c r="E174" s="65"/>
    </row>
    <row r="175" spans="1:5" ht="12.75">
      <c r="A175" s="53" t="s">
        <v>149</v>
      </c>
      <c r="B175" s="63"/>
      <c r="C175" s="7"/>
      <c r="D175" s="60"/>
      <c r="E175" s="65"/>
    </row>
    <row r="176" spans="1:5" ht="12.75">
      <c r="A176" s="53"/>
      <c r="B176" s="63"/>
      <c r="C176" s="7"/>
      <c r="D176" s="60"/>
      <c r="E176" s="65"/>
    </row>
    <row r="177" spans="1:5" ht="12.75">
      <c r="A177" s="53" t="s">
        <v>150</v>
      </c>
      <c r="B177" s="63"/>
      <c r="C177" s="7"/>
      <c r="D177" s="60"/>
      <c r="E177" s="60"/>
    </row>
    <row r="178" spans="1:5" ht="12.75">
      <c r="A178" s="53" t="s">
        <v>151</v>
      </c>
      <c r="B178" s="63"/>
      <c r="C178" s="7"/>
      <c r="D178" s="60"/>
      <c r="E178" s="65"/>
    </row>
    <row r="179" spans="1:5" ht="12.75">
      <c r="A179" s="53" t="s">
        <v>152</v>
      </c>
      <c r="B179" s="63"/>
      <c r="C179" s="93"/>
      <c r="D179" s="60"/>
      <c r="E179" s="65"/>
    </row>
    <row r="180" spans="1:5" ht="12.75">
      <c r="A180" s="53"/>
      <c r="B180" s="63"/>
      <c r="C180" s="99"/>
      <c r="D180" s="60"/>
      <c r="E180" s="65"/>
    </row>
    <row r="181" spans="1:5" ht="12.75">
      <c r="A181" s="53" t="s">
        <v>153</v>
      </c>
      <c r="B181" s="63"/>
      <c r="C181" s="7"/>
      <c r="D181" s="60"/>
      <c r="E181" s="65"/>
    </row>
    <row r="182" spans="1:5" ht="12.75">
      <c r="A182" s="53" t="s">
        <v>154</v>
      </c>
      <c r="B182" s="63"/>
      <c r="C182" s="7"/>
      <c r="D182" s="60"/>
      <c r="E182" s="65"/>
    </row>
    <row r="183" spans="1:5" ht="12.75" customHeight="1">
      <c r="A183" s="53"/>
      <c r="B183" s="63"/>
      <c r="C183" s="93"/>
      <c r="D183" s="60"/>
      <c r="E183" s="60"/>
    </row>
    <row r="184" spans="1:5" ht="12.75">
      <c r="A184" s="53" t="s">
        <v>155</v>
      </c>
      <c r="B184" s="63"/>
      <c r="C184" s="7"/>
      <c r="D184" s="60"/>
      <c r="E184" s="65"/>
    </row>
    <row r="185" spans="1:5" ht="12.75">
      <c r="A185" s="53" t="s">
        <v>156</v>
      </c>
      <c r="B185" s="63"/>
      <c r="C185" s="7"/>
      <c r="D185" s="60"/>
      <c r="E185" s="65"/>
    </row>
    <row r="186" spans="1:5" ht="12.75">
      <c r="A186" s="53" t="s">
        <v>157</v>
      </c>
      <c r="B186" s="63"/>
      <c r="C186" s="7"/>
      <c r="D186" s="60"/>
      <c r="E186" s="60"/>
    </row>
    <row r="187" spans="1:5" ht="12.75">
      <c r="A187" s="53"/>
      <c r="B187" s="63"/>
      <c r="C187" s="7"/>
      <c r="D187" s="60"/>
      <c r="E187" s="65"/>
    </row>
    <row r="188" spans="1:5" ht="12.75">
      <c r="A188" s="53" t="s">
        <v>158</v>
      </c>
      <c r="B188" s="63"/>
      <c r="C188" s="7"/>
      <c r="D188" s="60"/>
      <c r="E188" s="65"/>
    </row>
    <row r="189" spans="1:5" ht="26.25" customHeight="1">
      <c r="A189" s="53" t="s">
        <v>159</v>
      </c>
      <c r="B189" s="94"/>
      <c r="C189" s="98"/>
      <c r="D189" s="60"/>
      <c r="E189" s="60"/>
    </row>
    <row r="190" spans="1:5" ht="12.75" customHeight="1">
      <c r="A190" s="53" t="s">
        <v>160</v>
      </c>
      <c r="B190" s="63"/>
      <c r="C190" s="93"/>
      <c r="D190" s="60"/>
      <c r="E190" s="65"/>
    </row>
    <row r="191" spans="1:5" ht="12.75">
      <c r="A191" s="53" t="s">
        <v>161</v>
      </c>
      <c r="B191" s="63"/>
      <c r="C191" s="7"/>
      <c r="D191" s="60"/>
      <c r="E191" s="65"/>
    </row>
    <row r="192" spans="1:5" ht="12.75">
      <c r="A192" s="53" t="s">
        <v>162</v>
      </c>
      <c r="B192" s="63"/>
      <c r="C192" s="7"/>
      <c r="D192" s="60"/>
      <c r="E192" s="65"/>
    </row>
    <row r="193" spans="1:5" ht="12.75">
      <c r="A193" s="53"/>
      <c r="B193" s="100"/>
      <c r="C193" s="99"/>
      <c r="D193" s="60"/>
      <c r="E193" s="65"/>
    </row>
    <row r="194" spans="1:5" ht="12.75">
      <c r="A194" s="53" t="s">
        <v>168</v>
      </c>
      <c r="B194" s="63"/>
      <c r="C194" s="93"/>
      <c r="D194" s="60"/>
      <c r="E194" s="65"/>
    </row>
    <row r="195" spans="1:5" ht="12.75">
      <c r="A195" s="53" t="s">
        <v>169</v>
      </c>
      <c r="B195" s="101"/>
      <c r="C195" s="102"/>
      <c r="D195" s="60"/>
      <c r="E195" s="60"/>
    </row>
    <row r="196" spans="1:5" ht="12.75">
      <c r="A196" s="53"/>
      <c r="B196" s="63"/>
      <c r="C196" s="93"/>
      <c r="D196" s="60"/>
      <c r="E196" s="65"/>
    </row>
    <row r="197" spans="1:5" ht="12.75">
      <c r="A197" s="53" t="s">
        <v>170</v>
      </c>
      <c r="B197" s="63"/>
      <c r="C197" s="7"/>
      <c r="D197" s="60"/>
      <c r="E197" s="65"/>
    </row>
    <row r="198" spans="1:5" ht="12.75">
      <c r="A198" s="53" t="s">
        <v>171</v>
      </c>
      <c r="B198" s="63"/>
      <c r="C198" s="7"/>
      <c r="D198" s="60"/>
      <c r="E198" s="65"/>
    </row>
    <row r="199" spans="1:5" ht="12.75">
      <c r="A199" s="53"/>
      <c r="B199" s="63"/>
      <c r="C199" s="7"/>
      <c r="D199" s="60"/>
      <c r="E199" s="65"/>
    </row>
    <row r="200" spans="1:5" ht="37.5" customHeight="1">
      <c r="A200" s="53" t="s">
        <v>163</v>
      </c>
      <c r="B200" s="94"/>
      <c r="C200" s="103"/>
      <c r="D200" s="96"/>
      <c r="E200" s="104"/>
    </row>
    <row r="201" spans="1:5" ht="12.75">
      <c r="A201" s="53" t="s">
        <v>164</v>
      </c>
      <c r="B201" s="63"/>
      <c r="C201" s="7"/>
      <c r="D201" s="60"/>
      <c r="E201" s="65"/>
    </row>
    <row r="202" spans="1:5" ht="12.75">
      <c r="A202" s="53" t="s">
        <v>165</v>
      </c>
      <c r="B202" s="63"/>
      <c r="C202" s="7"/>
      <c r="D202" s="60"/>
      <c r="E202" s="65"/>
    </row>
    <row r="203" spans="1:5" ht="24.75" customHeight="1">
      <c r="A203" s="53" t="s">
        <v>166</v>
      </c>
      <c r="B203" s="63"/>
      <c r="C203" s="7"/>
      <c r="D203" s="60"/>
      <c r="E203" s="65"/>
    </row>
    <row r="204" spans="1:5" ht="24.75" customHeight="1">
      <c r="A204" s="53" t="s">
        <v>167</v>
      </c>
      <c r="B204" s="63"/>
      <c r="C204" s="93"/>
      <c r="D204" s="60"/>
      <c r="E204" s="60"/>
    </row>
    <row r="205" spans="1:5" ht="12.75" customHeight="1">
      <c r="A205" s="53"/>
      <c r="B205" s="63"/>
      <c r="C205" s="7"/>
      <c r="D205" s="60"/>
      <c r="E205" s="65"/>
    </row>
    <row r="206" spans="1:5" ht="12.75">
      <c r="A206" s="53"/>
      <c r="B206" s="63"/>
      <c r="C206" s="7"/>
      <c r="D206" s="60"/>
      <c r="E206" s="65"/>
    </row>
    <row r="207" spans="1:5" ht="12.75">
      <c r="A207" s="53" t="s">
        <v>172</v>
      </c>
      <c r="B207" s="63"/>
      <c r="C207" s="7"/>
      <c r="D207" s="60"/>
      <c r="E207" s="65"/>
    </row>
    <row r="208" spans="1:5" ht="12.75">
      <c r="A208" s="53" t="s">
        <v>173</v>
      </c>
      <c r="B208" s="94"/>
      <c r="C208" s="98"/>
      <c r="D208" s="60"/>
      <c r="E208" s="60"/>
    </row>
    <row r="209" spans="1:5" ht="12.75">
      <c r="A209" s="53" t="s">
        <v>174</v>
      </c>
      <c r="B209" s="63"/>
      <c r="C209" s="7"/>
      <c r="D209" s="60"/>
      <c r="E209" s="65"/>
    </row>
    <row r="210" spans="1:5" s="67" customFormat="1" ht="12.75">
      <c r="A210" s="69"/>
      <c r="B210" s="63"/>
      <c r="C210" s="7"/>
      <c r="D210" s="60"/>
      <c r="E210" s="65"/>
    </row>
    <row r="211" spans="1:5" ht="12.75">
      <c r="A211" s="53" t="s">
        <v>175</v>
      </c>
      <c r="B211" s="63"/>
      <c r="C211" s="7"/>
      <c r="D211" s="60"/>
      <c r="E211" s="65"/>
    </row>
    <row r="212" spans="1:5" ht="12.75">
      <c r="A212" s="53" t="s">
        <v>176</v>
      </c>
      <c r="B212" s="63"/>
      <c r="C212" s="7"/>
      <c r="D212" s="60"/>
      <c r="E212" s="60"/>
    </row>
    <row r="213" spans="1:5" ht="12.75">
      <c r="A213" s="53" t="s">
        <v>177</v>
      </c>
      <c r="B213" s="63"/>
      <c r="C213" s="7"/>
      <c r="D213" s="60"/>
      <c r="E213" s="65"/>
    </row>
    <row r="214" spans="1:5" ht="64.5" customHeight="1">
      <c r="A214" s="53"/>
      <c r="B214" s="63"/>
      <c r="C214" s="7"/>
      <c r="D214" s="60"/>
      <c r="E214" s="65"/>
    </row>
    <row r="215" spans="1:5" ht="12.75">
      <c r="A215" s="53" t="s">
        <v>139</v>
      </c>
      <c r="B215" s="63"/>
      <c r="C215" s="7"/>
      <c r="D215" s="60"/>
      <c r="E215" s="65"/>
    </row>
    <row r="216" spans="1:5" ht="12.75">
      <c r="A216" s="53" t="s">
        <v>140</v>
      </c>
      <c r="B216" s="63"/>
      <c r="C216" s="7"/>
      <c r="D216" s="60"/>
      <c r="E216" s="60"/>
    </row>
    <row r="217" spans="1:5" ht="12.75">
      <c r="A217" s="53" t="s">
        <v>141</v>
      </c>
      <c r="B217" s="63"/>
      <c r="C217" s="7"/>
      <c r="D217" s="60"/>
      <c r="E217" s="65"/>
    </row>
    <row r="218" spans="1:5" ht="12.75">
      <c r="A218" s="53"/>
      <c r="B218" s="63"/>
      <c r="C218" s="7"/>
      <c r="D218" s="60"/>
      <c r="E218" s="65"/>
    </row>
    <row r="219" spans="1:5" ht="12.75">
      <c r="A219" s="53" t="s">
        <v>179</v>
      </c>
      <c r="B219" s="63"/>
      <c r="C219" s="7"/>
      <c r="D219" s="60"/>
      <c r="E219" s="60"/>
    </row>
    <row r="220" spans="1:5" ht="13.5" customHeight="1">
      <c r="A220" s="53" t="s">
        <v>180</v>
      </c>
      <c r="B220" s="63"/>
      <c r="C220" s="7"/>
      <c r="D220" s="60"/>
      <c r="E220" s="65"/>
    </row>
    <row r="221" spans="1:5" ht="12.75">
      <c r="A221" s="53" t="s">
        <v>181</v>
      </c>
      <c r="B221" s="63"/>
      <c r="C221" s="93"/>
      <c r="D221" s="60"/>
      <c r="E221" s="65"/>
    </row>
    <row r="222" spans="1:5" ht="12.75">
      <c r="A222" s="53"/>
      <c r="B222" s="63"/>
      <c r="C222" s="7"/>
      <c r="D222" s="60"/>
      <c r="E222" s="65"/>
    </row>
    <row r="223" spans="1:5" ht="12.75">
      <c r="A223" s="53" t="s">
        <v>182</v>
      </c>
      <c r="B223" s="63"/>
      <c r="C223" s="7"/>
      <c r="D223" s="60"/>
      <c r="E223" s="65"/>
    </row>
    <row r="224" spans="1:5" ht="12.75">
      <c r="A224" s="53" t="s">
        <v>183</v>
      </c>
      <c r="B224" s="63"/>
      <c r="C224" s="7"/>
      <c r="D224" s="60"/>
      <c r="E224" s="60"/>
    </row>
    <row r="225" spans="1:5" ht="12.75">
      <c r="A225" s="53" t="s">
        <v>184</v>
      </c>
      <c r="B225" s="63"/>
      <c r="C225" s="7"/>
      <c r="D225" s="60"/>
      <c r="E225" s="65"/>
    </row>
    <row r="226" spans="1:5" ht="12.75">
      <c r="A226" s="53"/>
      <c r="B226" s="63"/>
      <c r="C226" s="7"/>
      <c r="D226" s="60"/>
      <c r="E226" s="65"/>
    </row>
    <row r="227" spans="1:5" ht="12.75">
      <c r="A227" s="53" t="s">
        <v>185</v>
      </c>
      <c r="B227" s="63"/>
      <c r="C227" s="7"/>
      <c r="D227" s="60"/>
      <c r="E227" s="65"/>
    </row>
    <row r="228" spans="1:5" ht="12.75">
      <c r="A228" s="53" t="s">
        <v>186</v>
      </c>
      <c r="B228" s="63"/>
      <c r="C228" s="93"/>
      <c r="D228" s="60"/>
      <c r="E228" s="60"/>
    </row>
    <row r="229" spans="1:5" ht="12.75">
      <c r="A229" s="53"/>
      <c r="B229" s="63"/>
      <c r="C229" s="7"/>
      <c r="D229" s="60"/>
      <c r="E229" s="65"/>
    </row>
    <row r="230" spans="1:5" ht="12.75">
      <c r="A230" s="53" t="s">
        <v>187</v>
      </c>
      <c r="B230" s="63"/>
      <c r="C230" s="7"/>
      <c r="D230" s="60"/>
      <c r="E230" s="65"/>
    </row>
    <row r="231" spans="1:5" ht="12.75">
      <c r="A231" s="53" t="s">
        <v>188</v>
      </c>
      <c r="B231" s="63"/>
      <c r="C231" s="7"/>
      <c r="D231" s="60"/>
      <c r="E231" s="60"/>
    </row>
    <row r="232" spans="1:5" ht="12.75">
      <c r="A232" s="53" t="s">
        <v>189</v>
      </c>
      <c r="B232" s="63"/>
      <c r="C232" s="7"/>
      <c r="D232" s="60"/>
      <c r="E232" s="65"/>
    </row>
    <row r="233" spans="1:5" ht="12.75">
      <c r="A233" s="53" t="s">
        <v>150</v>
      </c>
      <c r="B233" s="63"/>
      <c r="C233" s="7"/>
      <c r="D233" s="60"/>
      <c r="E233" s="65"/>
    </row>
    <row r="234" spans="1:5" ht="12.75">
      <c r="A234" s="53"/>
      <c r="B234" s="63"/>
      <c r="C234" s="7"/>
      <c r="D234" s="60"/>
      <c r="E234" s="60"/>
    </row>
    <row r="235" spans="1:5" ht="12.75">
      <c r="A235" s="53" t="s">
        <v>190</v>
      </c>
      <c r="B235" s="63"/>
      <c r="C235" s="7"/>
      <c r="D235" s="60"/>
      <c r="E235" s="65"/>
    </row>
    <row r="236" spans="1:5" ht="12.75">
      <c r="A236" s="53" t="s">
        <v>191</v>
      </c>
      <c r="B236" s="63"/>
      <c r="C236" s="7"/>
      <c r="D236" s="60"/>
      <c r="E236" s="60"/>
    </row>
    <row r="237" spans="1:5" ht="12.75">
      <c r="A237" s="53" t="s">
        <v>192</v>
      </c>
      <c r="B237" s="63"/>
      <c r="C237" s="7"/>
      <c r="D237" s="60"/>
      <c r="E237" s="65"/>
    </row>
    <row r="238" spans="1:5" ht="24.75" customHeight="1">
      <c r="A238" s="53"/>
      <c r="B238" s="63"/>
      <c r="C238" s="7"/>
      <c r="D238" s="60"/>
      <c r="E238" s="65"/>
    </row>
    <row r="239" spans="1:5" ht="12.75">
      <c r="A239" s="53" t="s">
        <v>193</v>
      </c>
      <c r="B239" s="63"/>
      <c r="C239" s="7"/>
      <c r="D239" s="60"/>
      <c r="E239" s="65"/>
    </row>
    <row r="240" spans="1:5" ht="12.75">
      <c r="A240" s="53" t="s">
        <v>194</v>
      </c>
      <c r="B240" s="63"/>
      <c r="C240" s="7"/>
      <c r="D240" s="60"/>
      <c r="E240" s="65"/>
    </row>
    <row r="241" spans="1:5" ht="12.75">
      <c r="A241" s="53"/>
      <c r="B241" s="63"/>
      <c r="C241" s="7"/>
      <c r="D241" s="60"/>
      <c r="E241" s="65"/>
    </row>
    <row r="242" spans="1:5" ht="12.75">
      <c r="A242" s="53" t="s">
        <v>195</v>
      </c>
      <c r="B242" s="63"/>
      <c r="C242" s="7"/>
      <c r="D242" s="60"/>
      <c r="E242" s="65"/>
    </row>
    <row r="243" spans="1:5" ht="12.75">
      <c r="A243" s="53" t="s">
        <v>196</v>
      </c>
      <c r="B243" s="63"/>
      <c r="C243" s="7"/>
      <c r="D243" s="60"/>
      <c r="E243" s="60"/>
    </row>
    <row r="244" spans="1:5" ht="12.75">
      <c r="A244" s="53"/>
      <c r="B244" s="63"/>
      <c r="C244" s="7"/>
      <c r="D244" s="60"/>
      <c r="E244" s="65"/>
    </row>
    <row r="245" spans="1:5" ht="12.75">
      <c r="A245" s="53" t="s">
        <v>197</v>
      </c>
      <c r="B245" s="63"/>
      <c r="C245" s="7"/>
      <c r="D245" s="60"/>
      <c r="E245" s="65"/>
    </row>
    <row r="246" spans="1:5" ht="12.75">
      <c r="A246" s="53"/>
      <c r="B246" s="63"/>
      <c r="C246" s="7"/>
      <c r="D246" s="60"/>
      <c r="E246" s="60"/>
    </row>
    <row r="247" spans="1:5" ht="12.75">
      <c r="A247" s="53" t="s">
        <v>198</v>
      </c>
      <c r="B247" s="63"/>
      <c r="C247" s="7"/>
      <c r="D247" s="60"/>
      <c r="E247" s="65"/>
    </row>
    <row r="248" spans="1:5" ht="12.75">
      <c r="A248" s="53" t="s">
        <v>199</v>
      </c>
      <c r="B248" s="63"/>
      <c r="C248" s="7"/>
      <c r="D248" s="60"/>
      <c r="E248" s="60"/>
    </row>
    <row r="249" spans="1:5" ht="12.75">
      <c r="A249" s="53"/>
      <c r="B249" s="63"/>
      <c r="C249" s="7"/>
      <c r="D249" s="60"/>
      <c r="E249" s="65"/>
    </row>
    <row r="250" spans="1:5" ht="12.75">
      <c r="A250" s="53" t="s">
        <v>200</v>
      </c>
      <c r="B250" s="63"/>
      <c r="C250" s="7"/>
      <c r="D250" s="60"/>
      <c r="E250" s="65"/>
    </row>
    <row r="251" spans="1:5" ht="12.75">
      <c r="A251" s="53" t="s">
        <v>201</v>
      </c>
      <c r="B251" s="63"/>
      <c r="C251" s="7"/>
      <c r="D251" s="60"/>
      <c r="E251" s="65"/>
    </row>
    <row r="252" spans="1:5" ht="12.75">
      <c r="A252" s="53" t="s">
        <v>202</v>
      </c>
      <c r="B252" s="63"/>
      <c r="C252" s="7"/>
      <c r="D252" s="60"/>
      <c r="E252" s="65"/>
    </row>
    <row r="253" spans="1:5" ht="12.75">
      <c r="A253" s="53"/>
      <c r="B253" s="63"/>
      <c r="C253" s="7"/>
      <c r="D253" s="60"/>
      <c r="E253" s="65"/>
    </row>
    <row r="254" spans="1:5" ht="12.75">
      <c r="A254" s="53" t="s">
        <v>203</v>
      </c>
      <c r="B254" s="63"/>
      <c r="C254" s="7"/>
      <c r="D254" s="60"/>
      <c r="E254" s="65"/>
    </row>
    <row r="255" spans="1:5" ht="12.75">
      <c r="A255" s="53" t="s">
        <v>204</v>
      </c>
      <c r="B255" s="63"/>
      <c r="C255" s="7"/>
      <c r="D255" s="60"/>
      <c r="E255" s="65"/>
    </row>
    <row r="256" spans="1:5" ht="12.75">
      <c r="A256" s="53"/>
      <c r="B256" s="63"/>
      <c r="C256" s="7"/>
      <c r="D256" s="60"/>
      <c r="E256" s="65"/>
    </row>
    <row r="257" spans="1:5" ht="12.75">
      <c r="A257" s="53" t="s">
        <v>205</v>
      </c>
      <c r="B257" s="63"/>
      <c r="C257" s="7"/>
      <c r="D257" s="60"/>
      <c r="E257" s="65"/>
    </row>
    <row r="258" spans="1:5" ht="12.75">
      <c r="A258" s="53" t="s">
        <v>464</v>
      </c>
      <c r="B258" s="63"/>
      <c r="C258" s="7"/>
      <c r="D258" s="60"/>
      <c r="E258" s="65"/>
    </row>
    <row r="259" spans="1:5" ht="12.75">
      <c r="A259" s="53" t="s">
        <v>206</v>
      </c>
      <c r="B259" s="63"/>
      <c r="C259" s="7"/>
      <c r="D259" s="60"/>
      <c r="E259" s="65"/>
    </row>
    <row r="260" spans="1:5" ht="12.75">
      <c r="A260" s="53" t="s">
        <v>207</v>
      </c>
      <c r="B260" s="94"/>
      <c r="C260" s="105"/>
      <c r="D260" s="60"/>
      <c r="E260" s="65"/>
    </row>
    <row r="261" spans="1:5" ht="12.75">
      <c r="A261" s="53"/>
      <c r="B261" s="63"/>
      <c r="C261" s="93"/>
      <c r="D261" s="60"/>
      <c r="E261" s="65"/>
    </row>
    <row r="262" spans="1:5" ht="12.75">
      <c r="A262" s="53" t="s">
        <v>208</v>
      </c>
      <c r="B262" s="63"/>
      <c r="C262" s="7"/>
      <c r="D262" s="60"/>
      <c r="E262" s="65"/>
    </row>
    <row r="263" spans="1:5" ht="12.75">
      <c r="A263" s="53" t="s">
        <v>209</v>
      </c>
      <c r="B263" s="63"/>
      <c r="C263" s="7"/>
      <c r="D263" s="60"/>
      <c r="E263" s="65"/>
    </row>
    <row r="264" spans="1:5" ht="12.75">
      <c r="A264" s="53" t="s">
        <v>210</v>
      </c>
      <c r="B264" s="63"/>
      <c r="C264" s="7"/>
      <c r="D264" s="60"/>
      <c r="E264" s="65"/>
    </row>
    <row r="265" spans="1:5" ht="12.75">
      <c r="A265" s="53" t="s">
        <v>211</v>
      </c>
      <c r="B265" s="63"/>
      <c r="C265" s="52"/>
      <c r="D265" s="60"/>
      <c r="E265" s="65"/>
    </row>
    <row r="266" spans="1:5" ht="12.75">
      <c r="A266" s="53" t="s">
        <v>212</v>
      </c>
      <c r="B266" s="63"/>
      <c r="C266" s="52"/>
      <c r="D266" s="60"/>
      <c r="E266" s="65"/>
    </row>
    <row r="267" spans="1:5" ht="12.75">
      <c r="A267" s="53" t="s">
        <v>213</v>
      </c>
      <c r="B267" s="100"/>
      <c r="C267" s="106"/>
      <c r="D267" s="60"/>
      <c r="E267" s="65"/>
    </row>
    <row r="268" spans="1:5" ht="12.75">
      <c r="A268" s="53" t="s">
        <v>214</v>
      </c>
      <c r="B268" s="63"/>
      <c r="C268" s="52"/>
      <c r="D268" s="60"/>
      <c r="E268" s="65"/>
    </row>
    <row r="269" spans="1:5" ht="12.75">
      <c r="A269" s="53" t="s">
        <v>215</v>
      </c>
      <c r="B269" s="63"/>
      <c r="C269" s="52"/>
      <c r="D269" s="60"/>
      <c r="E269" s="65"/>
    </row>
    <row r="270" spans="1:5" ht="12.75">
      <c r="A270" s="53"/>
      <c r="B270" s="63"/>
      <c r="C270" s="52"/>
      <c r="D270" s="60"/>
      <c r="E270" s="65"/>
    </row>
    <row r="271" spans="1:5" ht="12.75">
      <c r="A271" s="53"/>
      <c r="B271" s="63"/>
      <c r="C271" s="52"/>
      <c r="D271" s="60"/>
      <c r="E271" s="65"/>
    </row>
    <row r="272" spans="1:5" ht="12.75">
      <c r="A272" s="53" t="s">
        <v>465</v>
      </c>
      <c r="B272" s="63"/>
      <c r="C272" s="106"/>
      <c r="D272" s="60"/>
      <c r="E272" s="65"/>
    </row>
    <row r="273" spans="1:5" ht="12.75">
      <c r="A273" s="53" t="s">
        <v>466</v>
      </c>
      <c r="B273" s="63"/>
      <c r="C273" s="106"/>
      <c r="D273" s="60"/>
      <c r="E273" s="65"/>
    </row>
    <row r="274" spans="1:5" ht="12.75">
      <c r="A274" s="53" t="s">
        <v>467</v>
      </c>
      <c r="B274" s="63"/>
      <c r="C274" s="52"/>
      <c r="D274" s="60"/>
      <c r="E274" s="65"/>
    </row>
    <row r="275" spans="1:5" ht="12.75">
      <c r="A275" s="53" t="s">
        <v>116</v>
      </c>
      <c r="B275" s="63"/>
      <c r="C275" s="52"/>
      <c r="D275" s="60"/>
      <c r="E275" s="65"/>
    </row>
    <row r="276" spans="1:5" ht="12.75">
      <c r="A276" s="53" t="s">
        <v>117</v>
      </c>
      <c r="B276" s="63"/>
      <c r="C276" s="52"/>
      <c r="D276" s="60"/>
      <c r="E276" s="65"/>
    </row>
    <row r="277" spans="1:5" ht="12.75">
      <c r="A277" s="53" t="s">
        <v>118</v>
      </c>
      <c r="B277" s="94"/>
      <c r="C277" s="98"/>
      <c r="D277" s="60"/>
      <c r="E277" s="65"/>
    </row>
    <row r="278" spans="1:5" ht="12.75">
      <c r="A278" s="53" t="s">
        <v>119</v>
      </c>
      <c r="B278" s="63"/>
      <c r="C278" s="93"/>
      <c r="D278" s="60"/>
      <c r="E278" s="65"/>
    </row>
    <row r="279" spans="1:5" ht="12.75">
      <c r="A279" s="53" t="s">
        <v>120</v>
      </c>
      <c r="B279" s="63"/>
      <c r="C279" s="7"/>
      <c r="D279" s="60"/>
      <c r="E279" s="65"/>
    </row>
    <row r="280" spans="1:5" ht="12.75">
      <c r="A280" s="53" t="s">
        <v>121</v>
      </c>
      <c r="B280" s="63"/>
      <c r="C280" s="7"/>
      <c r="D280" s="61"/>
      <c r="E280" s="65"/>
    </row>
    <row r="281" spans="1:5" ht="26.25" customHeight="1">
      <c r="A281" s="53" t="s">
        <v>122</v>
      </c>
      <c r="B281" s="63"/>
      <c r="C281" s="7"/>
      <c r="D281" s="61"/>
      <c r="E281" s="65"/>
    </row>
    <row r="282" spans="1:5" ht="12.75">
      <c r="A282" s="53" t="s">
        <v>123</v>
      </c>
      <c r="B282" s="63"/>
      <c r="C282" s="99"/>
      <c r="D282" s="61"/>
      <c r="E282" s="65"/>
    </row>
    <row r="283" spans="1:5" ht="12.75">
      <c r="A283" s="53" t="s">
        <v>360</v>
      </c>
      <c r="B283" s="63"/>
      <c r="C283" s="93"/>
      <c r="D283" s="60"/>
      <c r="E283" s="60"/>
    </row>
    <row r="284" spans="1:5" ht="12.75">
      <c r="A284" s="53"/>
      <c r="B284" s="63"/>
      <c r="C284" s="93"/>
      <c r="D284" s="60"/>
      <c r="E284" s="65"/>
    </row>
    <row r="285" spans="1:5" ht="12.75">
      <c r="A285" s="53" t="s">
        <v>124</v>
      </c>
      <c r="B285" s="63"/>
      <c r="C285" s="93"/>
      <c r="D285" s="60"/>
      <c r="E285" s="65"/>
    </row>
    <row r="286" spans="1:5" ht="12.75">
      <c r="A286" s="53" t="s">
        <v>125</v>
      </c>
      <c r="B286" s="94"/>
      <c r="C286" s="95"/>
      <c r="D286" s="96"/>
      <c r="E286" s="96"/>
    </row>
    <row r="287" spans="1:5" ht="12.75">
      <c r="A287" s="53"/>
      <c r="B287" s="63"/>
      <c r="C287" s="93"/>
      <c r="D287" s="60"/>
      <c r="E287" s="60"/>
    </row>
    <row r="288" spans="1:5" ht="12.75">
      <c r="A288" s="53"/>
      <c r="B288" s="63"/>
      <c r="C288" s="93"/>
      <c r="D288" s="60"/>
      <c r="E288" s="65"/>
    </row>
    <row r="289" spans="1:5" ht="12.75" customHeight="1">
      <c r="A289" s="53"/>
      <c r="B289" s="85"/>
      <c r="C289" s="7"/>
      <c r="D289" s="60"/>
      <c r="E289" s="60"/>
    </row>
    <row r="290" spans="1:5" ht="12.75" customHeight="1">
      <c r="A290" s="53" t="s">
        <v>134</v>
      </c>
      <c r="B290" s="85"/>
      <c r="C290" s="7"/>
      <c r="D290" s="60"/>
      <c r="E290" s="60"/>
    </row>
    <row r="291" ht="12.75">
      <c r="A291" s="53" t="s">
        <v>135</v>
      </c>
    </row>
    <row r="292" spans="1:5" ht="12.75">
      <c r="A292" s="53" t="s">
        <v>136</v>
      </c>
      <c r="B292" s="63"/>
      <c r="C292" s="52"/>
      <c r="D292" s="60"/>
      <c r="E292" s="65"/>
    </row>
    <row r="293" spans="1:5" ht="36" customHeight="1">
      <c r="A293" s="53"/>
      <c r="B293" s="63"/>
      <c r="C293" s="52"/>
      <c r="D293" s="60"/>
      <c r="E293" s="65"/>
    </row>
    <row r="294" spans="1:3" ht="24" customHeight="1">
      <c r="A294" s="53" t="s">
        <v>137</v>
      </c>
      <c r="B294" s="32"/>
      <c r="C294" s="52"/>
    </row>
    <row r="295" spans="1:5" ht="24" customHeight="1">
      <c r="A295" s="53" t="s">
        <v>138</v>
      </c>
      <c r="B295" s="63"/>
      <c r="C295" s="93"/>
      <c r="D295" s="60"/>
      <c r="E295" s="65"/>
    </row>
    <row r="296" spans="1:5" s="67" customFormat="1" ht="15.75" customHeight="1">
      <c r="A296" s="69"/>
      <c r="B296" s="94"/>
      <c r="C296" s="95"/>
      <c r="D296" s="96"/>
      <c r="E296" s="96"/>
    </row>
    <row r="297" spans="1:5" ht="26.25" customHeight="1">
      <c r="A297" s="53"/>
      <c r="B297" s="63"/>
      <c r="C297" s="93"/>
      <c r="D297" s="60"/>
      <c r="E297" s="60"/>
    </row>
    <row r="298" spans="1:5" ht="25.5" customHeight="1">
      <c r="A298" s="53" t="s">
        <v>142</v>
      </c>
      <c r="B298" s="63"/>
      <c r="C298" s="93"/>
      <c r="D298" s="60"/>
      <c r="E298" s="65"/>
    </row>
    <row r="302" spans="2:5" ht="12.75">
      <c r="B302" s="63"/>
      <c r="C302" s="52"/>
      <c r="D302" s="60"/>
      <c r="E302" s="65"/>
    </row>
    <row r="303" spans="2:5" ht="12.75">
      <c r="B303" s="63"/>
      <c r="C303" s="52"/>
      <c r="D303" s="60"/>
      <c r="E303" s="65"/>
    </row>
    <row r="304" spans="2:3" ht="12.75">
      <c r="B304" s="32"/>
      <c r="C304" s="52"/>
    </row>
    <row r="305" spans="2:5" ht="12.75">
      <c r="B305" s="63"/>
      <c r="C305" s="52"/>
      <c r="D305" s="60"/>
      <c r="E305" s="65"/>
    </row>
    <row r="306" spans="2:5" ht="12.75">
      <c r="B306" s="63"/>
      <c r="C306" s="52"/>
      <c r="D306" s="60"/>
      <c r="E306" s="65"/>
    </row>
    <row r="307" spans="2:5" ht="12.75">
      <c r="B307" s="63"/>
      <c r="C307" s="52"/>
      <c r="D307" s="60"/>
      <c r="E307" s="65"/>
    </row>
    <row r="308" spans="2:5" ht="12.75">
      <c r="B308" s="63"/>
      <c r="C308" s="52"/>
      <c r="D308" s="60"/>
      <c r="E308" s="65"/>
    </row>
    <row r="309" spans="2:5" ht="12.75">
      <c r="B309" s="63"/>
      <c r="C309" s="52"/>
      <c r="D309" s="60"/>
      <c r="E309" s="65"/>
    </row>
    <row r="310" spans="2:5" ht="12.75">
      <c r="B310" s="63"/>
      <c r="C310" s="52"/>
      <c r="D310" s="60"/>
      <c r="E310" s="65"/>
    </row>
    <row r="311" spans="2:5" ht="12.75">
      <c r="B311" s="63"/>
      <c r="C311" s="52"/>
      <c r="D311" s="60"/>
      <c r="E311" s="65"/>
    </row>
    <row r="312" spans="2:5" ht="12.75">
      <c r="B312" s="63"/>
      <c r="C312" s="52"/>
      <c r="D312" s="60"/>
      <c r="E312" s="65"/>
    </row>
    <row r="313" spans="2:5" ht="12.75">
      <c r="B313" s="63"/>
      <c r="C313" s="52"/>
      <c r="D313" s="60"/>
      <c r="E313" s="65"/>
    </row>
    <row r="314" spans="2:5" ht="12.75">
      <c r="B314" s="63"/>
      <c r="C314" s="52"/>
      <c r="D314" s="60"/>
      <c r="E314" s="65"/>
    </row>
    <row r="315" spans="2:5" ht="12.75">
      <c r="B315" s="63"/>
      <c r="C315" s="52"/>
      <c r="D315" s="60"/>
      <c r="E315" s="65"/>
    </row>
    <row r="316" spans="2:5" ht="12.75">
      <c r="B316" s="59"/>
      <c r="C316" s="62"/>
      <c r="D316" s="60"/>
      <c r="E316" s="61"/>
    </row>
    <row r="318" ht="12.75">
      <c r="B318" s="32"/>
    </row>
  </sheetData>
  <sheetProtection/>
  <mergeCells count="4">
    <mergeCell ref="C1:E1"/>
    <mergeCell ref="C2:E2"/>
    <mergeCell ref="C3:E3"/>
    <mergeCell ref="D4:E4"/>
  </mergeCells>
  <printOptions/>
  <pageMargins left="0.75" right="0.36" top="0.46" bottom="0.35" header="0.34" footer="0.2"/>
  <pageSetup horizontalDpi="600" verticalDpi="600" orientation="portrait" paperSize="9" scale="95" r:id="rId1"/>
  <rowBreaks count="6" manualBreakCount="6">
    <brk id="54" min="1" max="4" man="1"/>
    <brk id="104" min="1" max="4" man="1"/>
    <brk id="142" min="1" max="4" man="1"/>
    <brk id="188" min="1" max="4" man="1"/>
    <brk id="244" min="1" max="4" man="1"/>
    <brk id="290" min="1" max="4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30"/>
  <sheetViews>
    <sheetView view="pageBreakPreview" zoomScaleSheetLayoutView="100" zoomScalePageLayoutView="0" workbookViewId="0" topLeftCell="A1">
      <pane xSplit="3" ySplit="20" topLeftCell="D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E21" sqref="E21"/>
    </sheetView>
  </sheetViews>
  <sheetFormatPr defaultColWidth="9.00390625" defaultRowHeight="12.75"/>
  <cols>
    <col min="2" max="2" width="14.125" style="21" hidden="1" customWidth="1"/>
    <col min="3" max="3" width="17.875" style="0" customWidth="1"/>
    <col min="4" max="4" width="15.25390625" style="1" customWidth="1"/>
    <col min="8" max="8" width="9.125" style="2" customWidth="1"/>
    <col min="9" max="9" width="10.125" style="2" customWidth="1"/>
    <col min="10" max="10" width="9.375" style="2" customWidth="1"/>
    <col min="11" max="11" width="9.25390625" style="2" customWidth="1"/>
    <col min="12" max="12" width="12.625" style="2" customWidth="1"/>
    <col min="13" max="13" width="10.00390625" style="2" customWidth="1"/>
    <col min="14" max="14" width="9.25390625" style="2" bestFit="1" customWidth="1"/>
    <col min="15" max="15" width="19.875" style="0" customWidth="1"/>
    <col min="16" max="16" width="9.125" style="7" customWidth="1"/>
  </cols>
  <sheetData>
    <row r="2" spans="13:15" ht="12.75">
      <c r="M2" s="169"/>
      <c r="N2" s="169"/>
      <c r="O2" s="169"/>
    </row>
    <row r="3" spans="13:15" ht="12.75">
      <c r="M3" s="169" t="s">
        <v>518</v>
      </c>
      <c r="N3" s="169"/>
      <c r="O3" s="169"/>
    </row>
    <row r="4" spans="13:15" ht="12.75">
      <c r="M4" s="169"/>
      <c r="N4" s="169"/>
      <c r="O4" s="169"/>
    </row>
    <row r="6" spans="13:15" ht="12.75">
      <c r="M6" s="170"/>
      <c r="N6" s="170"/>
      <c r="O6" s="170"/>
    </row>
    <row r="9" spans="3:15" ht="15.75">
      <c r="C9" s="172" t="s">
        <v>4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3:15" ht="15.75">
      <c r="C10" s="172" t="s">
        <v>517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2" spans="1:15" ht="12.75">
      <c r="A12" s="22"/>
      <c r="B12" s="22"/>
      <c r="C12" s="9"/>
      <c r="D12" s="73"/>
      <c r="E12" s="9"/>
      <c r="F12" s="9"/>
      <c r="G12" s="9"/>
      <c r="H12" s="11" t="s">
        <v>5</v>
      </c>
      <c r="I12" s="11" t="s">
        <v>6</v>
      </c>
      <c r="J12" s="11" t="s">
        <v>6</v>
      </c>
      <c r="K12" s="11" t="s">
        <v>6</v>
      </c>
      <c r="L12" s="11" t="s">
        <v>7</v>
      </c>
      <c r="M12" s="11"/>
      <c r="N12" s="11"/>
      <c r="O12" s="9"/>
    </row>
    <row r="13" spans="1:15" ht="12.75">
      <c r="A13" s="23" t="s">
        <v>8</v>
      </c>
      <c r="B13" s="23" t="s">
        <v>8</v>
      </c>
      <c r="C13" s="13" t="s">
        <v>9</v>
      </c>
      <c r="D13" s="13"/>
      <c r="E13" s="10"/>
      <c r="F13" s="10"/>
      <c r="G13" s="10"/>
      <c r="H13" s="12" t="s">
        <v>10</v>
      </c>
      <c r="I13" s="12" t="s">
        <v>11</v>
      </c>
      <c r="J13" s="12" t="s">
        <v>11</v>
      </c>
      <c r="K13" s="12" t="s">
        <v>11</v>
      </c>
      <c r="L13" s="12" t="s">
        <v>12</v>
      </c>
      <c r="M13" s="12" t="s">
        <v>13</v>
      </c>
      <c r="N13" s="12" t="s">
        <v>14</v>
      </c>
      <c r="O13" s="10"/>
    </row>
    <row r="14" spans="1:15" ht="12.75">
      <c r="A14" s="23"/>
      <c r="B14" s="23"/>
      <c r="C14" s="13" t="s">
        <v>15</v>
      </c>
      <c r="D14" s="13" t="s">
        <v>16</v>
      </c>
      <c r="E14" s="10" t="s">
        <v>17</v>
      </c>
      <c r="F14" s="10" t="s">
        <v>18</v>
      </c>
      <c r="G14" s="10" t="s">
        <v>19</v>
      </c>
      <c r="H14" s="12" t="s">
        <v>20</v>
      </c>
      <c r="I14" s="12" t="s">
        <v>21</v>
      </c>
      <c r="J14" s="12" t="s">
        <v>21</v>
      </c>
      <c r="K14" s="12" t="s">
        <v>21</v>
      </c>
      <c r="L14" s="12" t="s">
        <v>22</v>
      </c>
      <c r="M14" s="12"/>
      <c r="N14" s="12" t="s">
        <v>23</v>
      </c>
      <c r="O14" s="10"/>
    </row>
    <row r="15" spans="1:15" ht="15.75" customHeight="1">
      <c r="A15" s="23" t="s">
        <v>24</v>
      </c>
      <c r="B15" s="23" t="s">
        <v>24</v>
      </c>
      <c r="C15" s="13"/>
      <c r="D15" s="13"/>
      <c r="E15" s="10" t="s">
        <v>25</v>
      </c>
      <c r="F15" s="10" t="s">
        <v>26</v>
      </c>
      <c r="G15" s="10" t="s">
        <v>27</v>
      </c>
      <c r="H15" s="12" t="s">
        <v>28</v>
      </c>
      <c r="I15" s="57" t="s">
        <v>402</v>
      </c>
      <c r="J15" s="12" t="s">
        <v>29</v>
      </c>
      <c r="K15" s="12" t="s">
        <v>29</v>
      </c>
      <c r="L15" s="12" t="s">
        <v>30</v>
      </c>
      <c r="M15" s="12" t="s">
        <v>31</v>
      </c>
      <c r="N15" s="12" t="s">
        <v>15</v>
      </c>
      <c r="O15" s="10"/>
    </row>
    <row r="16" spans="1:15" ht="12.75">
      <c r="A16" s="24"/>
      <c r="B16" s="24"/>
      <c r="C16" s="10"/>
      <c r="D16" s="13"/>
      <c r="E16" s="10" t="s">
        <v>32</v>
      </c>
      <c r="F16" s="10" t="s">
        <v>33</v>
      </c>
      <c r="G16" s="10" t="s">
        <v>34</v>
      </c>
      <c r="H16" s="12" t="s">
        <v>15</v>
      </c>
      <c r="I16" s="2" t="s">
        <v>403</v>
      </c>
      <c r="J16" s="12" t="s">
        <v>35</v>
      </c>
      <c r="K16" s="12" t="s">
        <v>35</v>
      </c>
      <c r="L16" s="12" t="s">
        <v>36</v>
      </c>
      <c r="M16" s="12" t="s">
        <v>37</v>
      </c>
      <c r="N16" s="12"/>
      <c r="O16" s="10" t="s">
        <v>38</v>
      </c>
    </row>
    <row r="17" spans="1:15" ht="12.75">
      <c r="A17" s="24"/>
      <c r="B17" s="24"/>
      <c r="C17" s="10"/>
      <c r="D17" s="13"/>
      <c r="E17" s="10" t="s">
        <v>39</v>
      </c>
      <c r="F17" s="10" t="s">
        <v>40</v>
      </c>
      <c r="G17" s="10" t="s">
        <v>41</v>
      </c>
      <c r="H17" s="12" t="s">
        <v>42</v>
      </c>
      <c r="I17" s="54">
        <v>0.332</v>
      </c>
      <c r="J17" s="12" t="s">
        <v>43</v>
      </c>
      <c r="K17" s="12" t="s">
        <v>43</v>
      </c>
      <c r="L17" s="12" t="s">
        <v>44</v>
      </c>
      <c r="M17" s="12"/>
      <c r="N17" s="12"/>
      <c r="O17" s="10"/>
    </row>
    <row r="18" spans="1:15" ht="12.75">
      <c r="A18" s="24"/>
      <c r="B18" s="24"/>
      <c r="C18" s="10"/>
      <c r="D18" s="13"/>
      <c r="E18" s="10"/>
      <c r="F18" s="10"/>
      <c r="G18" s="10"/>
      <c r="H18" s="12"/>
      <c r="I18" s="12"/>
      <c r="J18" s="55">
        <v>0.015</v>
      </c>
      <c r="K18" s="12" t="s">
        <v>45</v>
      </c>
      <c r="L18" s="12" t="s">
        <v>46</v>
      </c>
      <c r="M18" s="12"/>
      <c r="N18" s="12"/>
      <c r="O18" s="10"/>
    </row>
    <row r="19" spans="1:15" ht="12.75">
      <c r="A19" s="24"/>
      <c r="B19" s="24"/>
      <c r="C19" s="10"/>
      <c r="D19" s="13"/>
      <c r="E19" s="10"/>
      <c r="F19" s="10"/>
      <c r="G19" s="10"/>
      <c r="H19" s="12"/>
      <c r="I19" s="12"/>
      <c r="J19" s="12"/>
      <c r="K19" s="12" t="s">
        <v>47</v>
      </c>
      <c r="L19" s="12" t="s">
        <v>48</v>
      </c>
      <c r="M19" s="12" t="s">
        <v>49</v>
      </c>
      <c r="N19" s="12" t="s">
        <v>49</v>
      </c>
      <c r="O19" s="10"/>
    </row>
    <row r="20" spans="1:15" ht="12.75">
      <c r="A20" s="24"/>
      <c r="B20" s="24"/>
      <c r="C20" s="5"/>
      <c r="D20" s="74"/>
      <c r="E20" s="5"/>
      <c r="F20" s="5"/>
      <c r="G20" s="5"/>
      <c r="H20" s="6"/>
      <c r="I20" s="6"/>
      <c r="J20" s="6"/>
      <c r="K20" s="56">
        <v>0.013</v>
      </c>
      <c r="L20" s="6" t="s">
        <v>50</v>
      </c>
      <c r="M20" s="6"/>
      <c r="N20" s="6"/>
      <c r="O20" s="5"/>
    </row>
    <row r="21" spans="1:15" ht="12.75">
      <c r="A21" s="39" t="s">
        <v>483</v>
      </c>
      <c r="B21" s="39" t="s">
        <v>250</v>
      </c>
      <c r="C21" s="3" t="s">
        <v>252</v>
      </c>
      <c r="D21" s="15" t="s">
        <v>343</v>
      </c>
      <c r="E21" s="19">
        <v>46</v>
      </c>
      <c r="F21" s="37">
        <v>10</v>
      </c>
      <c r="G21" s="3"/>
      <c r="H21" s="44">
        <f>E21*F21</f>
        <v>460</v>
      </c>
      <c r="I21" s="19">
        <f aca="true" t="shared" si="0" ref="I21:I52">H21*0.332</f>
        <v>152.72</v>
      </c>
      <c r="J21" s="19">
        <f aca="true" t="shared" si="1" ref="J21:J52">H21*0.015</f>
        <v>6.8999999999999995</v>
      </c>
      <c r="K21" s="19">
        <f>H21*0.013</f>
        <v>5.9799999999999995</v>
      </c>
      <c r="L21" s="19">
        <f>H21*0.2%</f>
        <v>0.92</v>
      </c>
      <c r="M21" s="19">
        <f>H21+I21+J21+K21+L21</f>
        <v>626.52</v>
      </c>
      <c r="N21" s="44">
        <f>M21</f>
        <v>626.52</v>
      </c>
      <c r="O21" s="37"/>
    </row>
    <row r="22" spans="1:15" ht="12.75">
      <c r="A22" s="39" t="s">
        <v>484</v>
      </c>
      <c r="B22" s="39" t="s">
        <v>255</v>
      </c>
      <c r="C22" s="15" t="s">
        <v>52</v>
      </c>
      <c r="D22" s="15" t="s">
        <v>52</v>
      </c>
      <c r="E22" s="19">
        <v>46</v>
      </c>
      <c r="F22" s="37">
        <v>6</v>
      </c>
      <c r="G22" s="3"/>
      <c r="H22" s="44">
        <f>E22*F22</f>
        <v>276</v>
      </c>
      <c r="I22" s="19">
        <f t="shared" si="0"/>
        <v>91.632</v>
      </c>
      <c r="J22" s="19">
        <f t="shared" si="1"/>
        <v>4.14</v>
      </c>
      <c r="K22" s="19">
        <f>H22*0.013</f>
        <v>3.5879999999999996</v>
      </c>
      <c r="L22" s="19">
        <f>H22*0.002</f>
        <v>0.552</v>
      </c>
      <c r="M22" s="19">
        <f>H22+I22+J22+K22+L22</f>
        <v>375.91200000000003</v>
      </c>
      <c r="N22" s="44">
        <f>M22</f>
        <v>375.91200000000003</v>
      </c>
      <c r="O22" s="37"/>
    </row>
    <row r="23" spans="1:15" ht="12.75">
      <c r="A23" s="39" t="s">
        <v>485</v>
      </c>
      <c r="B23" s="39" t="s">
        <v>256</v>
      </c>
      <c r="C23" s="15" t="s">
        <v>52</v>
      </c>
      <c r="D23" s="15" t="s">
        <v>52</v>
      </c>
      <c r="E23" s="19">
        <v>46</v>
      </c>
      <c r="F23" s="37">
        <v>3</v>
      </c>
      <c r="G23" s="3"/>
      <c r="H23" s="44">
        <f>E23*F23</f>
        <v>138</v>
      </c>
      <c r="I23" s="19">
        <f t="shared" si="0"/>
        <v>45.816</v>
      </c>
      <c r="J23" s="19">
        <f t="shared" si="1"/>
        <v>2.07</v>
      </c>
      <c r="K23" s="19">
        <f>H23*0.013</f>
        <v>1.7939999999999998</v>
      </c>
      <c r="L23" s="19">
        <f>H23*0.002</f>
        <v>0.276</v>
      </c>
      <c r="M23" s="19">
        <f>H23+I23+J23+K23+L23</f>
        <v>187.95600000000002</v>
      </c>
      <c r="N23" s="44">
        <f>M23</f>
        <v>187.95600000000002</v>
      </c>
      <c r="O23" s="37"/>
    </row>
    <row r="24" spans="1:15" ht="12.75">
      <c r="A24" s="25" t="s">
        <v>423</v>
      </c>
      <c r="B24" s="25" t="s">
        <v>257</v>
      </c>
      <c r="C24" s="3" t="s">
        <v>218</v>
      </c>
      <c r="D24" s="15" t="s">
        <v>52</v>
      </c>
      <c r="E24" s="19">
        <v>46</v>
      </c>
      <c r="F24" s="37"/>
      <c r="G24" s="37">
        <v>50</v>
      </c>
      <c r="H24" s="19">
        <f>(E24/G24)*100</f>
        <v>92</v>
      </c>
      <c r="I24" s="19">
        <f t="shared" si="0"/>
        <v>30.544</v>
      </c>
      <c r="J24" s="19">
        <f t="shared" si="1"/>
        <v>1.38</v>
      </c>
      <c r="K24" s="19">
        <f>H24*0.013</f>
        <v>1.196</v>
      </c>
      <c r="L24" s="19">
        <f>H24*0.002</f>
        <v>0.184</v>
      </c>
      <c r="M24" s="19">
        <f>H24+I24+J24+K24+L24</f>
        <v>125.30399999999999</v>
      </c>
      <c r="N24" s="19">
        <f>M24/100</f>
        <v>1.25304</v>
      </c>
      <c r="O24" s="37" t="s">
        <v>344</v>
      </c>
    </row>
    <row r="25" spans="1:15" ht="12.75">
      <c r="A25" s="39" t="s">
        <v>566</v>
      </c>
      <c r="B25" s="39" t="s">
        <v>262</v>
      </c>
      <c r="C25" s="3" t="s">
        <v>218</v>
      </c>
      <c r="D25" s="15" t="s">
        <v>52</v>
      </c>
      <c r="E25" s="19">
        <v>46</v>
      </c>
      <c r="F25" s="37"/>
      <c r="G25" s="43">
        <v>300</v>
      </c>
      <c r="H25" s="19">
        <f>(E25/G25)*100</f>
        <v>15.333333333333332</v>
      </c>
      <c r="I25" s="19">
        <f t="shared" si="0"/>
        <v>5.0906666666666665</v>
      </c>
      <c r="J25" s="19">
        <f t="shared" si="1"/>
        <v>0.22999999999999998</v>
      </c>
      <c r="K25" s="19">
        <f aca="true" t="shared" si="2" ref="K25:K38">H25*0.013</f>
        <v>0.1993333333333333</v>
      </c>
      <c r="L25" s="19">
        <f aca="true" t="shared" si="3" ref="L25:L38">H25*0.002</f>
        <v>0.030666666666666665</v>
      </c>
      <c r="M25" s="19">
        <f aca="true" t="shared" si="4" ref="M25:M38">H25+I25+J25+K25+L25</f>
        <v>20.883999999999997</v>
      </c>
      <c r="N25" s="19">
        <f>M25/10</f>
        <v>2.0883999999999996</v>
      </c>
      <c r="O25" s="37" t="s">
        <v>345</v>
      </c>
    </row>
    <row r="26" spans="1:15" ht="12.75">
      <c r="A26" s="39" t="s">
        <v>116</v>
      </c>
      <c r="B26" s="39" t="s">
        <v>266</v>
      </c>
      <c r="C26" s="15" t="s">
        <v>52</v>
      </c>
      <c r="D26" s="15" t="s">
        <v>52</v>
      </c>
      <c r="E26" s="19">
        <v>46</v>
      </c>
      <c r="F26" s="37"/>
      <c r="G26" s="43">
        <v>25</v>
      </c>
      <c r="H26" s="19">
        <f>(E26/G26)*100</f>
        <v>184</v>
      </c>
      <c r="I26" s="19">
        <f t="shared" si="0"/>
        <v>61.088</v>
      </c>
      <c r="J26" s="19">
        <f t="shared" si="1"/>
        <v>2.76</v>
      </c>
      <c r="K26" s="19">
        <f t="shared" si="2"/>
        <v>2.392</v>
      </c>
      <c r="L26" s="19">
        <f t="shared" si="3"/>
        <v>0.368</v>
      </c>
      <c r="M26" s="19">
        <f t="shared" si="4"/>
        <v>250.60799999999998</v>
      </c>
      <c r="N26" s="19">
        <f>M26/100</f>
        <v>2.50608</v>
      </c>
      <c r="O26" s="37" t="s">
        <v>344</v>
      </c>
    </row>
    <row r="27" spans="1:15" ht="12.75">
      <c r="A27" s="39" t="s">
        <v>489</v>
      </c>
      <c r="B27" s="39" t="s">
        <v>267</v>
      </c>
      <c r="C27" s="15" t="s">
        <v>52</v>
      </c>
      <c r="D27" s="15" t="s">
        <v>52</v>
      </c>
      <c r="E27" s="19">
        <v>46</v>
      </c>
      <c r="F27" s="37"/>
      <c r="G27" s="43">
        <v>110</v>
      </c>
      <c r="H27" s="19">
        <f>(E27/G27)*100</f>
        <v>41.81818181818181</v>
      </c>
      <c r="I27" s="19">
        <f t="shared" si="0"/>
        <v>13.883636363636363</v>
      </c>
      <c r="J27" s="19">
        <f t="shared" si="1"/>
        <v>0.6272727272727272</v>
      </c>
      <c r="K27" s="19">
        <f t="shared" si="2"/>
        <v>0.5436363636363636</v>
      </c>
      <c r="L27" s="19">
        <f t="shared" si="3"/>
        <v>0.08363636363636363</v>
      </c>
      <c r="M27" s="19">
        <f t="shared" si="4"/>
        <v>56.95636363636363</v>
      </c>
      <c r="N27" s="19">
        <f>M27/10</f>
        <v>5.695636363636363</v>
      </c>
      <c r="O27" s="37" t="s">
        <v>345</v>
      </c>
    </row>
    <row r="28" spans="1:15" ht="12.75">
      <c r="A28" s="39" t="s">
        <v>424</v>
      </c>
      <c r="B28" s="39" t="s">
        <v>265</v>
      </c>
      <c r="C28" s="15" t="s">
        <v>52</v>
      </c>
      <c r="D28" s="15" t="s">
        <v>52</v>
      </c>
      <c r="E28" s="19">
        <v>46</v>
      </c>
      <c r="F28" s="37"/>
      <c r="G28" s="43">
        <v>15</v>
      </c>
      <c r="H28" s="19">
        <f>(E28/G28)*100</f>
        <v>306.6666666666667</v>
      </c>
      <c r="I28" s="19">
        <f t="shared" si="0"/>
        <v>101.81333333333335</v>
      </c>
      <c r="J28" s="19">
        <f t="shared" si="1"/>
        <v>4.6000000000000005</v>
      </c>
      <c r="K28" s="19">
        <f t="shared" si="2"/>
        <v>3.986666666666667</v>
      </c>
      <c r="L28" s="19">
        <f t="shared" si="3"/>
        <v>0.6133333333333334</v>
      </c>
      <c r="M28" s="19">
        <f t="shared" si="4"/>
        <v>417.68000000000006</v>
      </c>
      <c r="N28" s="19">
        <f>M28/100</f>
        <v>4.176800000000001</v>
      </c>
      <c r="O28" s="37" t="s">
        <v>344</v>
      </c>
    </row>
    <row r="29" spans="1:15" ht="12.75">
      <c r="A29" s="39" t="s">
        <v>425</v>
      </c>
      <c r="B29" s="39" t="s">
        <v>270</v>
      </c>
      <c r="C29" s="45" t="s">
        <v>61</v>
      </c>
      <c r="D29" s="15" t="s">
        <v>219</v>
      </c>
      <c r="E29" s="4">
        <v>28</v>
      </c>
      <c r="F29" s="37"/>
      <c r="G29" s="43">
        <v>1700</v>
      </c>
      <c r="H29" s="19">
        <f>(E29/G29)*1000</f>
        <v>16.47058823529412</v>
      </c>
      <c r="I29" s="19">
        <f t="shared" si="0"/>
        <v>5.4682352941176475</v>
      </c>
      <c r="J29" s="19">
        <f t="shared" si="1"/>
        <v>0.24705882352941178</v>
      </c>
      <c r="K29" s="19">
        <f t="shared" si="2"/>
        <v>0.21411764705882355</v>
      </c>
      <c r="L29" s="19">
        <f t="shared" si="3"/>
        <v>0.03294117647058824</v>
      </c>
      <c r="M29" s="19">
        <f t="shared" si="4"/>
        <v>22.43294117647059</v>
      </c>
      <c r="N29" s="19">
        <f>M29/20</f>
        <v>1.1216470588235294</v>
      </c>
      <c r="O29" s="43" t="s">
        <v>347</v>
      </c>
    </row>
    <row r="30" spans="1:15" ht="12.75">
      <c r="A30" s="39" t="s">
        <v>513</v>
      </c>
      <c r="B30" s="39" t="s">
        <v>271</v>
      </c>
      <c r="C30" s="26" t="s">
        <v>218</v>
      </c>
      <c r="D30" s="15" t="s">
        <v>52</v>
      </c>
      <c r="E30" s="4">
        <v>28</v>
      </c>
      <c r="F30" s="37"/>
      <c r="G30" s="43">
        <v>45</v>
      </c>
      <c r="H30" s="19">
        <f>(E30/G30)*100</f>
        <v>62.22222222222222</v>
      </c>
      <c r="I30" s="19">
        <f t="shared" si="0"/>
        <v>20.657777777777778</v>
      </c>
      <c r="J30" s="19">
        <f t="shared" si="1"/>
        <v>0.9333333333333332</v>
      </c>
      <c r="K30" s="19">
        <f t="shared" si="2"/>
        <v>0.8088888888888889</v>
      </c>
      <c r="L30" s="19">
        <f t="shared" si="3"/>
        <v>0.12444444444444444</v>
      </c>
      <c r="M30" s="19">
        <f t="shared" si="4"/>
        <v>84.74666666666667</v>
      </c>
      <c r="N30" s="19">
        <f>M30/100</f>
        <v>0.8474666666666667</v>
      </c>
      <c r="O30" s="37" t="s">
        <v>344</v>
      </c>
    </row>
    <row r="31" spans="1:15" ht="12.75">
      <c r="A31" s="39" t="s">
        <v>514</v>
      </c>
      <c r="B31" s="39" t="s">
        <v>272</v>
      </c>
      <c r="C31" s="26" t="s">
        <v>346</v>
      </c>
      <c r="D31" s="15" t="s">
        <v>52</v>
      </c>
      <c r="E31" s="4">
        <v>28</v>
      </c>
      <c r="F31" s="37"/>
      <c r="G31" s="43">
        <v>270</v>
      </c>
      <c r="H31" s="19">
        <f>(E31/G31)*1000</f>
        <v>103.7037037037037</v>
      </c>
      <c r="I31" s="19">
        <f t="shared" si="0"/>
        <v>34.42962962962963</v>
      </c>
      <c r="J31" s="19">
        <f t="shared" si="1"/>
        <v>1.5555555555555554</v>
      </c>
      <c r="K31" s="19">
        <f t="shared" si="2"/>
        <v>1.3481481481481479</v>
      </c>
      <c r="L31" s="19">
        <f t="shared" si="3"/>
        <v>0.2074074074074074</v>
      </c>
      <c r="M31" s="19">
        <f t="shared" si="4"/>
        <v>141.2444444444444</v>
      </c>
      <c r="N31" s="19">
        <f>M31/100</f>
        <v>1.4124444444444442</v>
      </c>
      <c r="O31" s="37" t="s">
        <v>345</v>
      </c>
    </row>
    <row r="32" spans="1:15" ht="12.75">
      <c r="A32" s="39" t="s">
        <v>490</v>
      </c>
      <c r="B32" s="39" t="s">
        <v>273</v>
      </c>
      <c r="C32" s="45" t="s">
        <v>61</v>
      </c>
      <c r="D32" s="15" t="s">
        <v>52</v>
      </c>
      <c r="E32" s="4">
        <v>28</v>
      </c>
      <c r="F32" s="37"/>
      <c r="G32" s="43">
        <v>800</v>
      </c>
      <c r="H32" s="19">
        <f>(E32/G32)*1000</f>
        <v>35</v>
      </c>
      <c r="I32" s="19">
        <f t="shared" si="0"/>
        <v>11.620000000000001</v>
      </c>
      <c r="J32" s="19">
        <f t="shared" si="1"/>
        <v>0.525</v>
      </c>
      <c r="K32" s="19">
        <f t="shared" si="2"/>
        <v>0.45499999999999996</v>
      </c>
      <c r="L32" s="19">
        <f t="shared" si="3"/>
        <v>0.07</v>
      </c>
      <c r="M32" s="19">
        <f t="shared" si="4"/>
        <v>47.67</v>
      </c>
      <c r="N32" s="19">
        <f>M32/100</f>
        <v>0.4767</v>
      </c>
      <c r="O32" s="43" t="s">
        <v>348</v>
      </c>
    </row>
    <row r="33" spans="1:15" ht="12.75">
      <c r="A33" s="39" t="s">
        <v>491</v>
      </c>
      <c r="B33" s="39" t="s">
        <v>277</v>
      </c>
      <c r="C33" s="15" t="s">
        <v>52</v>
      </c>
      <c r="D33" s="15" t="s">
        <v>52</v>
      </c>
      <c r="E33" s="4">
        <v>28</v>
      </c>
      <c r="F33" s="37"/>
      <c r="G33" s="43">
        <v>1200</v>
      </c>
      <c r="H33" s="19">
        <f>(E33/G33)*1000</f>
        <v>23.333333333333336</v>
      </c>
      <c r="I33" s="19">
        <f t="shared" si="0"/>
        <v>7.746666666666668</v>
      </c>
      <c r="J33" s="19">
        <f t="shared" si="1"/>
        <v>0.35000000000000003</v>
      </c>
      <c r="K33" s="19">
        <f t="shared" si="2"/>
        <v>0.30333333333333334</v>
      </c>
      <c r="L33" s="19">
        <f t="shared" si="3"/>
        <v>0.046666666666666676</v>
      </c>
      <c r="M33" s="19">
        <f t="shared" si="4"/>
        <v>31.78000000000001</v>
      </c>
      <c r="N33" s="19">
        <f>M33/10</f>
        <v>3.178000000000001</v>
      </c>
      <c r="O33" s="43" t="s">
        <v>349</v>
      </c>
    </row>
    <row r="34" spans="1:15" ht="12.75">
      <c r="A34" s="39" t="s">
        <v>492</v>
      </c>
      <c r="B34" s="39" t="s">
        <v>278</v>
      </c>
      <c r="C34" s="15" t="s">
        <v>52</v>
      </c>
      <c r="D34" s="15" t="s">
        <v>52</v>
      </c>
      <c r="E34" s="4">
        <v>28</v>
      </c>
      <c r="F34" s="37"/>
      <c r="G34" s="43">
        <v>800</v>
      </c>
      <c r="H34" s="19">
        <f>(E34/G34)*1000</f>
        <v>35</v>
      </c>
      <c r="I34" s="19">
        <f t="shared" si="0"/>
        <v>11.620000000000001</v>
      </c>
      <c r="J34" s="19">
        <f t="shared" si="1"/>
        <v>0.525</v>
      </c>
      <c r="K34" s="19">
        <f t="shared" si="2"/>
        <v>0.45499999999999996</v>
      </c>
      <c r="L34" s="19">
        <f t="shared" si="3"/>
        <v>0.07</v>
      </c>
      <c r="M34" s="19">
        <f t="shared" si="4"/>
        <v>47.67</v>
      </c>
      <c r="N34" s="19">
        <f>M34/10</f>
        <v>4.767</v>
      </c>
      <c r="O34" s="15" t="s">
        <v>52</v>
      </c>
    </row>
    <row r="35" spans="1:15" ht="12.75">
      <c r="A35" s="39" t="s">
        <v>493</v>
      </c>
      <c r="B35" s="39" t="s">
        <v>281</v>
      </c>
      <c r="C35" s="45" t="s">
        <v>55</v>
      </c>
      <c r="D35" s="15" t="s">
        <v>343</v>
      </c>
      <c r="E35" s="4">
        <v>46</v>
      </c>
      <c r="F35" s="37"/>
      <c r="G35" s="43">
        <v>30</v>
      </c>
      <c r="H35" s="19">
        <f>(E35/G35)*100</f>
        <v>153.33333333333334</v>
      </c>
      <c r="I35" s="19">
        <f t="shared" si="0"/>
        <v>50.90666666666667</v>
      </c>
      <c r="J35" s="19">
        <f t="shared" si="1"/>
        <v>2.3000000000000003</v>
      </c>
      <c r="K35" s="19">
        <f t="shared" si="2"/>
        <v>1.9933333333333334</v>
      </c>
      <c r="L35" s="19">
        <f t="shared" si="3"/>
        <v>0.3066666666666667</v>
      </c>
      <c r="M35" s="19">
        <f t="shared" si="4"/>
        <v>208.84000000000003</v>
      </c>
      <c r="N35" s="19">
        <f>M35/100</f>
        <v>2.0884000000000005</v>
      </c>
      <c r="O35" s="43" t="s">
        <v>350</v>
      </c>
    </row>
    <row r="36" spans="1:15" ht="12.75">
      <c r="A36" s="39" t="s">
        <v>494</v>
      </c>
      <c r="B36" s="39" t="s">
        <v>283</v>
      </c>
      <c r="C36" s="15" t="s">
        <v>52</v>
      </c>
      <c r="D36" s="15" t="s">
        <v>52</v>
      </c>
      <c r="E36" s="4">
        <v>46</v>
      </c>
      <c r="F36" s="37"/>
      <c r="G36" s="43">
        <v>120</v>
      </c>
      <c r="H36" s="19">
        <f>(E36/G36)*100</f>
        <v>38.333333333333336</v>
      </c>
      <c r="I36" s="19">
        <f t="shared" si="0"/>
        <v>12.726666666666668</v>
      </c>
      <c r="J36" s="19">
        <f t="shared" si="1"/>
        <v>0.5750000000000001</v>
      </c>
      <c r="K36" s="19">
        <f t="shared" si="2"/>
        <v>0.49833333333333335</v>
      </c>
      <c r="L36" s="19">
        <f t="shared" si="3"/>
        <v>0.07666666666666667</v>
      </c>
      <c r="M36" s="19">
        <f t="shared" si="4"/>
        <v>52.21000000000001</v>
      </c>
      <c r="N36" s="19">
        <f>M36/10</f>
        <v>5.221000000000001</v>
      </c>
      <c r="O36" s="43" t="s">
        <v>84</v>
      </c>
    </row>
    <row r="37" spans="1:15" ht="12.75">
      <c r="A37" s="39" t="s">
        <v>495</v>
      </c>
      <c r="B37" s="39" t="s">
        <v>285</v>
      </c>
      <c r="C37" s="15" t="s">
        <v>52</v>
      </c>
      <c r="D37" s="15" t="s">
        <v>52</v>
      </c>
      <c r="E37" s="4">
        <v>46</v>
      </c>
      <c r="F37" s="37"/>
      <c r="G37" s="43">
        <v>75</v>
      </c>
      <c r="H37" s="19">
        <f>(E37/G37)*100</f>
        <v>61.33333333333333</v>
      </c>
      <c r="I37" s="19">
        <f t="shared" si="0"/>
        <v>20.362666666666666</v>
      </c>
      <c r="J37" s="19">
        <f t="shared" si="1"/>
        <v>0.9199999999999999</v>
      </c>
      <c r="K37" s="19">
        <f t="shared" si="2"/>
        <v>0.7973333333333332</v>
      </c>
      <c r="L37" s="19">
        <f t="shared" si="3"/>
        <v>0.12266666666666666</v>
      </c>
      <c r="M37" s="19">
        <f t="shared" si="4"/>
        <v>83.53599999999999</v>
      </c>
      <c r="N37" s="19">
        <f>M37/100</f>
        <v>0.8353599999999999</v>
      </c>
      <c r="O37" s="43" t="s">
        <v>350</v>
      </c>
    </row>
    <row r="38" spans="1:15" ht="12.75">
      <c r="A38" s="39" t="s">
        <v>496</v>
      </c>
      <c r="B38" s="39" t="s">
        <v>286</v>
      </c>
      <c r="C38" s="15" t="s">
        <v>52</v>
      </c>
      <c r="D38" s="15" t="s">
        <v>52</v>
      </c>
      <c r="E38" s="4">
        <v>46</v>
      </c>
      <c r="F38" s="37"/>
      <c r="G38" s="43">
        <v>150</v>
      </c>
      <c r="H38" s="19">
        <f>(E38/G38)*100</f>
        <v>30.666666666666664</v>
      </c>
      <c r="I38" s="19">
        <f t="shared" si="0"/>
        <v>10.181333333333333</v>
      </c>
      <c r="J38" s="19">
        <f t="shared" si="1"/>
        <v>0.45999999999999996</v>
      </c>
      <c r="K38" s="19">
        <f t="shared" si="2"/>
        <v>0.3986666666666666</v>
      </c>
      <c r="L38" s="19">
        <f t="shared" si="3"/>
        <v>0.06133333333333333</v>
      </c>
      <c r="M38" s="19">
        <f t="shared" si="4"/>
        <v>41.767999999999994</v>
      </c>
      <c r="N38" s="19">
        <f>M38/10</f>
        <v>4.176799999999999</v>
      </c>
      <c r="O38" s="43" t="s">
        <v>84</v>
      </c>
    </row>
    <row r="39" spans="1:15" ht="12.75">
      <c r="A39" s="39" t="s">
        <v>525</v>
      </c>
      <c r="B39" s="31" t="s">
        <v>289</v>
      </c>
      <c r="C39" s="47" t="s">
        <v>55</v>
      </c>
      <c r="D39" s="15" t="s">
        <v>52</v>
      </c>
      <c r="E39" s="4">
        <v>46</v>
      </c>
      <c r="F39" s="17"/>
      <c r="G39" s="17">
        <v>150</v>
      </c>
      <c r="H39" s="46">
        <f>(E39/G39)*100</f>
        <v>30.666666666666664</v>
      </c>
      <c r="I39" s="19">
        <f t="shared" si="0"/>
        <v>10.181333333333333</v>
      </c>
      <c r="J39" s="19">
        <f t="shared" si="1"/>
        <v>0.45999999999999996</v>
      </c>
      <c r="K39" s="19">
        <f aca="true" t="shared" si="5" ref="K39:K83">H39*0.013</f>
        <v>0.3986666666666666</v>
      </c>
      <c r="L39" s="19">
        <f aca="true" t="shared" si="6" ref="L39:L82">H39*0.002</f>
        <v>0.06133333333333333</v>
      </c>
      <c r="M39" s="19">
        <f aca="true" t="shared" si="7" ref="M39:M82">H39+I39+J39+K39+L39</f>
        <v>41.767999999999994</v>
      </c>
      <c r="N39" s="19">
        <f>M39/10</f>
        <v>4.176799999999999</v>
      </c>
      <c r="O39" s="43" t="s">
        <v>84</v>
      </c>
    </row>
    <row r="40" spans="1:15" ht="12.75">
      <c r="A40" s="39" t="s">
        <v>526</v>
      </c>
      <c r="B40" s="31" t="s">
        <v>293</v>
      </c>
      <c r="C40" s="45" t="s">
        <v>351</v>
      </c>
      <c r="D40" s="15" t="s">
        <v>52</v>
      </c>
      <c r="E40" s="4">
        <v>46</v>
      </c>
      <c r="F40" s="17"/>
      <c r="G40" s="17">
        <v>250</v>
      </c>
      <c r="H40" s="46">
        <f>(E40/G40)*1000</f>
        <v>184</v>
      </c>
      <c r="I40" s="19">
        <f t="shared" si="0"/>
        <v>61.088</v>
      </c>
      <c r="J40" s="19">
        <f t="shared" si="1"/>
        <v>2.76</v>
      </c>
      <c r="K40" s="19">
        <f t="shared" si="5"/>
        <v>2.392</v>
      </c>
      <c r="L40" s="19">
        <f t="shared" si="6"/>
        <v>0.368</v>
      </c>
      <c r="M40" s="19">
        <f t="shared" si="7"/>
        <v>250.60799999999998</v>
      </c>
      <c r="N40" s="19">
        <f>M40/100</f>
        <v>2.50608</v>
      </c>
      <c r="O40" s="15" t="s">
        <v>52</v>
      </c>
    </row>
    <row r="41" spans="1:15" ht="12.75">
      <c r="A41" s="39" t="s">
        <v>431</v>
      </c>
      <c r="B41" s="31" t="s">
        <v>288</v>
      </c>
      <c r="C41" s="17" t="s">
        <v>59</v>
      </c>
      <c r="D41" s="15" t="s">
        <v>52</v>
      </c>
      <c r="E41" s="4">
        <v>46</v>
      </c>
      <c r="F41" s="17"/>
      <c r="G41" s="17">
        <v>500</v>
      </c>
      <c r="H41" s="46">
        <f>(E41/G41)*1000</f>
        <v>92</v>
      </c>
      <c r="I41" s="19">
        <f t="shared" si="0"/>
        <v>30.544</v>
      </c>
      <c r="J41" s="19">
        <f t="shared" si="1"/>
        <v>1.38</v>
      </c>
      <c r="K41" s="19">
        <f t="shared" si="5"/>
        <v>1.196</v>
      </c>
      <c r="L41" s="19">
        <f t="shared" si="6"/>
        <v>0.184</v>
      </c>
      <c r="M41" s="19">
        <f t="shared" si="7"/>
        <v>125.30399999999999</v>
      </c>
      <c r="N41" s="19">
        <f>M41/100</f>
        <v>1.25304</v>
      </c>
      <c r="O41" s="17" t="s">
        <v>57</v>
      </c>
    </row>
    <row r="42" spans="1:16" s="21" customFormat="1" ht="12.75">
      <c r="A42" s="39" t="s">
        <v>432</v>
      </c>
      <c r="B42" s="31" t="s">
        <v>295</v>
      </c>
      <c r="C42" s="17" t="s">
        <v>218</v>
      </c>
      <c r="D42" s="42" t="s">
        <v>219</v>
      </c>
      <c r="E42" s="19">
        <v>28</v>
      </c>
      <c r="F42" s="17"/>
      <c r="G42" s="17">
        <v>80</v>
      </c>
      <c r="H42" s="46">
        <f>(E42/G42)*100</f>
        <v>35</v>
      </c>
      <c r="I42" s="19">
        <f t="shared" si="0"/>
        <v>11.620000000000001</v>
      </c>
      <c r="J42" s="19">
        <f t="shared" si="1"/>
        <v>0.525</v>
      </c>
      <c r="K42" s="19">
        <f t="shared" si="5"/>
        <v>0.45499999999999996</v>
      </c>
      <c r="L42" s="19">
        <f t="shared" si="6"/>
        <v>0.07</v>
      </c>
      <c r="M42" s="19">
        <f t="shared" si="7"/>
        <v>47.67</v>
      </c>
      <c r="N42" s="19">
        <f>M42/100</f>
        <v>0.4767</v>
      </c>
      <c r="O42" s="15" t="s">
        <v>344</v>
      </c>
      <c r="P42" s="20"/>
    </row>
    <row r="43" spans="1:16" s="21" customFormat="1" ht="12.75">
      <c r="A43" s="39" t="s">
        <v>527</v>
      </c>
      <c r="B43" s="17" t="s">
        <v>60</v>
      </c>
      <c r="C43" s="3" t="s">
        <v>61</v>
      </c>
      <c r="D43" s="15" t="s">
        <v>52</v>
      </c>
      <c r="E43" s="19">
        <v>28</v>
      </c>
      <c r="F43" s="3"/>
      <c r="G43" s="3">
        <v>2500</v>
      </c>
      <c r="H43" s="4">
        <f aca="true" t="shared" si="8" ref="H43:H51">(E43/G43)*1000</f>
        <v>11.2</v>
      </c>
      <c r="I43" s="19">
        <f t="shared" si="0"/>
        <v>3.7184</v>
      </c>
      <c r="J43" s="19">
        <f t="shared" si="1"/>
        <v>0.16799999999999998</v>
      </c>
      <c r="K43" s="19">
        <f t="shared" si="5"/>
        <v>0.14559999999999998</v>
      </c>
      <c r="L43" s="4">
        <f t="shared" si="6"/>
        <v>0.0224</v>
      </c>
      <c r="M43" s="4">
        <f t="shared" si="7"/>
        <v>15.254399999999997</v>
      </c>
      <c r="N43" s="4">
        <f aca="true" t="shared" si="9" ref="N43:N48">M43/10</f>
        <v>1.5254399999999997</v>
      </c>
      <c r="O43" s="3" t="s">
        <v>54</v>
      </c>
      <c r="P43" s="20"/>
    </row>
    <row r="44" spans="1:16" s="21" customFormat="1" ht="12.75">
      <c r="A44" s="39" t="s">
        <v>528</v>
      </c>
      <c r="B44" s="17" t="s">
        <v>62</v>
      </c>
      <c r="C44" s="15" t="s">
        <v>52</v>
      </c>
      <c r="D44" s="15" t="s">
        <v>52</v>
      </c>
      <c r="E44" s="19">
        <v>28</v>
      </c>
      <c r="F44" s="3"/>
      <c r="G44" s="3">
        <v>1250</v>
      </c>
      <c r="H44" s="4">
        <f t="shared" si="8"/>
        <v>22.4</v>
      </c>
      <c r="I44" s="19">
        <f t="shared" si="0"/>
        <v>7.4368</v>
      </c>
      <c r="J44" s="19">
        <f t="shared" si="1"/>
        <v>0.33599999999999997</v>
      </c>
      <c r="K44" s="19">
        <f t="shared" si="5"/>
        <v>0.29119999999999996</v>
      </c>
      <c r="L44" s="4">
        <f t="shared" si="6"/>
        <v>0.0448</v>
      </c>
      <c r="M44" s="4">
        <f t="shared" si="7"/>
        <v>30.508799999999994</v>
      </c>
      <c r="N44" s="4">
        <f>M44/20</f>
        <v>1.5254399999999997</v>
      </c>
      <c r="O44" s="3" t="s">
        <v>63</v>
      </c>
      <c r="P44" s="20"/>
    </row>
    <row r="45" spans="1:16" s="21" customFormat="1" ht="12.75">
      <c r="A45" s="39" t="s">
        <v>529</v>
      </c>
      <c r="B45" s="17" t="s">
        <v>64</v>
      </c>
      <c r="C45" s="15" t="s">
        <v>52</v>
      </c>
      <c r="D45" s="15" t="s">
        <v>52</v>
      </c>
      <c r="E45" s="19">
        <v>28</v>
      </c>
      <c r="F45" s="3"/>
      <c r="G45" s="3">
        <v>1100</v>
      </c>
      <c r="H45" s="4">
        <f t="shared" si="8"/>
        <v>25.454545454545457</v>
      </c>
      <c r="I45" s="19">
        <f t="shared" si="0"/>
        <v>8.450909090909093</v>
      </c>
      <c r="J45" s="19">
        <f t="shared" si="1"/>
        <v>0.38181818181818183</v>
      </c>
      <c r="K45" s="19">
        <f t="shared" si="5"/>
        <v>0.33090909090909093</v>
      </c>
      <c r="L45" s="4">
        <f t="shared" si="6"/>
        <v>0.05090909090909092</v>
      </c>
      <c r="M45" s="4">
        <f t="shared" si="7"/>
        <v>34.66909090909091</v>
      </c>
      <c r="N45" s="4">
        <f t="shared" si="9"/>
        <v>3.466909090909091</v>
      </c>
      <c r="O45" s="3" t="s">
        <v>54</v>
      </c>
      <c r="P45" s="20"/>
    </row>
    <row r="46" spans="1:16" s="21" customFormat="1" ht="12.75">
      <c r="A46" s="39" t="s">
        <v>497</v>
      </c>
      <c r="B46" s="17" t="s">
        <v>65</v>
      </c>
      <c r="C46" s="15" t="s">
        <v>52</v>
      </c>
      <c r="D46" s="15" t="s">
        <v>52</v>
      </c>
      <c r="E46" s="19">
        <v>28</v>
      </c>
      <c r="F46" s="3"/>
      <c r="G46" s="3">
        <v>1700</v>
      </c>
      <c r="H46" s="4">
        <f t="shared" si="8"/>
        <v>16.47058823529412</v>
      </c>
      <c r="I46" s="19">
        <f t="shared" si="0"/>
        <v>5.4682352941176475</v>
      </c>
      <c r="J46" s="19">
        <f t="shared" si="1"/>
        <v>0.24705882352941178</v>
      </c>
      <c r="K46" s="19">
        <f t="shared" si="5"/>
        <v>0.21411764705882355</v>
      </c>
      <c r="L46" s="4">
        <f t="shared" si="6"/>
        <v>0.03294117647058824</v>
      </c>
      <c r="M46" s="4">
        <f t="shared" si="7"/>
        <v>22.43294117647059</v>
      </c>
      <c r="N46" s="4">
        <f t="shared" si="9"/>
        <v>2.243294117647059</v>
      </c>
      <c r="O46" s="15" t="s">
        <v>52</v>
      </c>
      <c r="P46" s="20"/>
    </row>
    <row r="47" spans="1:16" s="21" customFormat="1" ht="12.75">
      <c r="A47" s="39" t="s">
        <v>498</v>
      </c>
      <c r="B47" s="17" t="s">
        <v>66</v>
      </c>
      <c r="C47" s="15" t="s">
        <v>52</v>
      </c>
      <c r="D47" s="15" t="s">
        <v>52</v>
      </c>
      <c r="E47" s="19">
        <v>28</v>
      </c>
      <c r="F47" s="3"/>
      <c r="G47" s="3">
        <v>1100</v>
      </c>
      <c r="H47" s="4">
        <f t="shared" si="8"/>
        <v>25.454545454545457</v>
      </c>
      <c r="I47" s="19">
        <f t="shared" si="0"/>
        <v>8.450909090909093</v>
      </c>
      <c r="J47" s="19">
        <f t="shared" si="1"/>
        <v>0.38181818181818183</v>
      </c>
      <c r="K47" s="19">
        <f t="shared" si="5"/>
        <v>0.33090909090909093</v>
      </c>
      <c r="L47" s="4">
        <f t="shared" si="6"/>
        <v>0.05090909090909092</v>
      </c>
      <c r="M47" s="4">
        <f t="shared" si="7"/>
        <v>34.66909090909091</v>
      </c>
      <c r="N47" s="4">
        <f>M47/20</f>
        <v>1.7334545454545456</v>
      </c>
      <c r="O47" s="3" t="s">
        <v>63</v>
      </c>
      <c r="P47" s="20"/>
    </row>
    <row r="48" spans="1:15" ht="12.75">
      <c r="A48" s="39" t="s">
        <v>499</v>
      </c>
      <c r="B48" s="17" t="s">
        <v>67</v>
      </c>
      <c r="C48" s="15" t="s">
        <v>52</v>
      </c>
      <c r="D48" s="15" t="s">
        <v>52</v>
      </c>
      <c r="E48" s="19">
        <v>28</v>
      </c>
      <c r="F48" s="3"/>
      <c r="G48" s="3">
        <v>900</v>
      </c>
      <c r="H48" s="4">
        <f t="shared" si="8"/>
        <v>31.11111111111111</v>
      </c>
      <c r="I48" s="19">
        <f t="shared" si="0"/>
        <v>10.328888888888889</v>
      </c>
      <c r="J48" s="19">
        <f t="shared" si="1"/>
        <v>0.4666666666666666</v>
      </c>
      <c r="K48" s="19">
        <f t="shared" si="5"/>
        <v>0.40444444444444444</v>
      </c>
      <c r="L48" s="4">
        <f t="shared" si="6"/>
        <v>0.06222222222222222</v>
      </c>
      <c r="M48" s="4">
        <f t="shared" si="7"/>
        <v>42.373333333333335</v>
      </c>
      <c r="N48" s="4">
        <f t="shared" si="9"/>
        <v>4.237333333333334</v>
      </c>
      <c r="O48" s="3" t="s">
        <v>54</v>
      </c>
    </row>
    <row r="49" spans="1:15" ht="12.75">
      <c r="A49" s="39" t="s">
        <v>500</v>
      </c>
      <c r="B49" s="31" t="s">
        <v>304</v>
      </c>
      <c r="C49" s="15" t="s">
        <v>52</v>
      </c>
      <c r="D49" s="15" t="s">
        <v>52</v>
      </c>
      <c r="E49" s="19">
        <v>28</v>
      </c>
      <c r="F49" s="3"/>
      <c r="G49" s="3">
        <v>6000</v>
      </c>
      <c r="H49" s="4">
        <f t="shared" si="8"/>
        <v>4.666666666666667</v>
      </c>
      <c r="I49" s="19">
        <f t="shared" si="0"/>
        <v>1.5493333333333335</v>
      </c>
      <c r="J49" s="19">
        <f t="shared" si="1"/>
        <v>0.07</v>
      </c>
      <c r="K49" s="19">
        <f t="shared" si="5"/>
        <v>0.06066666666666667</v>
      </c>
      <c r="L49" s="4">
        <f t="shared" si="6"/>
        <v>0.009333333333333334</v>
      </c>
      <c r="M49" s="4">
        <f t="shared" si="7"/>
        <v>6.356000000000001</v>
      </c>
      <c r="N49" s="4">
        <f>M49/10</f>
        <v>0.6356</v>
      </c>
      <c r="O49" s="3" t="s">
        <v>519</v>
      </c>
    </row>
    <row r="50" spans="1:15" ht="12.75">
      <c r="A50" s="39" t="s">
        <v>501</v>
      </c>
      <c r="B50" s="31" t="s">
        <v>305</v>
      </c>
      <c r="C50" s="15" t="s">
        <v>52</v>
      </c>
      <c r="D50" s="15" t="s">
        <v>52</v>
      </c>
      <c r="E50" s="19">
        <v>28</v>
      </c>
      <c r="F50" s="3"/>
      <c r="G50" s="3">
        <v>3000</v>
      </c>
      <c r="H50" s="4">
        <f t="shared" si="8"/>
        <v>9.333333333333334</v>
      </c>
      <c r="I50" s="19">
        <f t="shared" si="0"/>
        <v>3.098666666666667</v>
      </c>
      <c r="J50" s="19">
        <f t="shared" si="1"/>
        <v>0.14</v>
      </c>
      <c r="K50" s="19">
        <f t="shared" si="5"/>
        <v>0.12133333333333333</v>
      </c>
      <c r="L50" s="4">
        <f t="shared" si="6"/>
        <v>0.018666666666666668</v>
      </c>
      <c r="M50" s="4">
        <f t="shared" si="7"/>
        <v>12.712000000000002</v>
      </c>
      <c r="N50" s="4">
        <f>M50/20</f>
        <v>0.6356</v>
      </c>
      <c r="O50" s="3" t="s">
        <v>63</v>
      </c>
    </row>
    <row r="51" spans="1:15" ht="12.75">
      <c r="A51" s="39" t="s">
        <v>502</v>
      </c>
      <c r="B51" s="31" t="s">
        <v>306</v>
      </c>
      <c r="C51" s="15" t="s">
        <v>52</v>
      </c>
      <c r="D51" s="15" t="s">
        <v>52</v>
      </c>
      <c r="E51" s="19">
        <v>28</v>
      </c>
      <c r="F51" s="3"/>
      <c r="G51" s="3">
        <v>2500</v>
      </c>
      <c r="H51" s="4">
        <f t="shared" si="8"/>
        <v>11.2</v>
      </c>
      <c r="I51" s="19">
        <f t="shared" si="0"/>
        <v>3.7184</v>
      </c>
      <c r="J51" s="19">
        <f t="shared" si="1"/>
        <v>0.16799999999999998</v>
      </c>
      <c r="K51" s="19">
        <f t="shared" si="5"/>
        <v>0.14559999999999998</v>
      </c>
      <c r="L51" s="4">
        <f t="shared" si="6"/>
        <v>0.0224</v>
      </c>
      <c r="M51" s="4">
        <f t="shared" si="7"/>
        <v>15.254399999999997</v>
      </c>
      <c r="N51" s="4">
        <f>M51/10</f>
        <v>1.5254399999999997</v>
      </c>
      <c r="O51" s="26" t="s">
        <v>54</v>
      </c>
    </row>
    <row r="52" spans="1:15" ht="12.75">
      <c r="A52" s="39" t="s">
        <v>503</v>
      </c>
      <c r="B52" s="31" t="s">
        <v>308</v>
      </c>
      <c r="C52" s="26" t="s">
        <v>352</v>
      </c>
      <c r="D52" s="15" t="s">
        <v>343</v>
      </c>
      <c r="E52" s="19">
        <v>46</v>
      </c>
      <c r="F52" s="3"/>
      <c r="G52" s="3">
        <v>70</v>
      </c>
      <c r="H52" s="4">
        <f>(E52/G52)*100</f>
        <v>65.71428571428571</v>
      </c>
      <c r="I52" s="19">
        <f t="shared" si="0"/>
        <v>21.817142857142855</v>
      </c>
      <c r="J52" s="19">
        <f t="shared" si="1"/>
        <v>0.9857142857142855</v>
      </c>
      <c r="K52" s="19">
        <f t="shared" si="5"/>
        <v>0.8542857142857142</v>
      </c>
      <c r="L52" s="4">
        <f t="shared" si="6"/>
        <v>0.13142857142857142</v>
      </c>
      <c r="M52" s="4">
        <f t="shared" si="7"/>
        <v>89.50285714285712</v>
      </c>
      <c r="N52" s="4">
        <f>M52/100</f>
        <v>0.8950285714285713</v>
      </c>
      <c r="O52" s="3" t="s">
        <v>577</v>
      </c>
    </row>
    <row r="53" spans="1:15" ht="12.75">
      <c r="A53" s="39" t="s">
        <v>504</v>
      </c>
      <c r="B53" s="31" t="s">
        <v>310</v>
      </c>
      <c r="C53" s="15" t="s">
        <v>52</v>
      </c>
      <c r="D53" s="15" t="s">
        <v>52</v>
      </c>
      <c r="E53" s="19">
        <v>46</v>
      </c>
      <c r="F53" s="3"/>
      <c r="G53" s="3">
        <v>50</v>
      </c>
      <c r="H53" s="4">
        <f aca="true" t="shared" si="10" ref="H53:H60">(E53/G53)*100</f>
        <v>92</v>
      </c>
      <c r="I53" s="19">
        <f aca="true" t="shared" si="11" ref="I53:I83">H53*0.332</f>
        <v>30.544</v>
      </c>
      <c r="J53" s="19">
        <f aca="true" t="shared" si="12" ref="J53:J83">H53*0.015</f>
        <v>1.38</v>
      </c>
      <c r="K53" s="19">
        <f t="shared" si="5"/>
        <v>1.196</v>
      </c>
      <c r="L53" s="4">
        <f t="shared" si="6"/>
        <v>0.184</v>
      </c>
      <c r="M53" s="4">
        <f t="shared" si="7"/>
        <v>125.30399999999999</v>
      </c>
      <c r="N53" s="4">
        <f>M53/100</f>
        <v>1.25304</v>
      </c>
      <c r="O53" s="3" t="s">
        <v>577</v>
      </c>
    </row>
    <row r="54" spans="1:15" ht="12.75">
      <c r="A54" s="39" t="s">
        <v>435</v>
      </c>
      <c r="B54" s="31" t="s">
        <v>313</v>
      </c>
      <c r="C54" s="26" t="s">
        <v>358</v>
      </c>
      <c r="D54" s="15" t="s">
        <v>52</v>
      </c>
      <c r="E54" s="19">
        <v>46</v>
      </c>
      <c r="F54" s="3"/>
      <c r="G54" s="3">
        <v>225</v>
      </c>
      <c r="H54" s="4">
        <f t="shared" si="10"/>
        <v>20.444444444444446</v>
      </c>
      <c r="I54" s="19">
        <f t="shared" si="11"/>
        <v>6.7875555555555565</v>
      </c>
      <c r="J54" s="19">
        <f t="shared" si="12"/>
        <v>0.3066666666666667</v>
      </c>
      <c r="K54" s="19">
        <f t="shared" si="5"/>
        <v>0.2657777777777778</v>
      </c>
      <c r="L54" s="4">
        <f t="shared" si="6"/>
        <v>0.04088888888888889</v>
      </c>
      <c r="M54" s="4">
        <f t="shared" si="7"/>
        <v>27.84533333333334</v>
      </c>
      <c r="N54" s="4">
        <f aca="true" t="shared" si="13" ref="N54:N63">M54/10</f>
        <v>2.784533333333334</v>
      </c>
      <c r="O54" s="3" t="s">
        <v>353</v>
      </c>
    </row>
    <row r="55" spans="1:15" ht="12.75">
      <c r="A55" s="39" t="s">
        <v>436</v>
      </c>
      <c r="B55" s="31" t="s">
        <v>314</v>
      </c>
      <c r="C55" s="26" t="s">
        <v>218</v>
      </c>
      <c r="D55" s="15" t="s">
        <v>52</v>
      </c>
      <c r="E55" s="19">
        <v>46</v>
      </c>
      <c r="F55" s="3"/>
      <c r="G55" s="3">
        <v>500</v>
      </c>
      <c r="H55" s="4">
        <f t="shared" si="10"/>
        <v>9.2</v>
      </c>
      <c r="I55" s="19">
        <f t="shared" si="11"/>
        <v>3.0544</v>
      </c>
      <c r="J55" s="19">
        <f t="shared" si="12"/>
        <v>0.13799999999999998</v>
      </c>
      <c r="K55" s="19">
        <f t="shared" si="5"/>
        <v>0.11959999999999998</v>
      </c>
      <c r="L55" s="4">
        <f t="shared" si="6"/>
        <v>0.0184</v>
      </c>
      <c r="M55" s="4">
        <f t="shared" si="7"/>
        <v>12.530399999999998</v>
      </c>
      <c r="N55" s="4">
        <f t="shared" si="13"/>
        <v>1.25304</v>
      </c>
      <c r="O55" s="3" t="s">
        <v>345</v>
      </c>
    </row>
    <row r="56" spans="1:15" ht="12.75">
      <c r="A56" s="39" t="s">
        <v>470</v>
      </c>
      <c r="B56" s="17" t="s">
        <v>70</v>
      </c>
      <c r="C56" s="3" t="s">
        <v>71</v>
      </c>
      <c r="D56" s="15" t="s">
        <v>52</v>
      </c>
      <c r="E56" s="19">
        <v>46</v>
      </c>
      <c r="F56" s="3"/>
      <c r="G56" s="3">
        <v>150</v>
      </c>
      <c r="H56" s="4">
        <f t="shared" si="10"/>
        <v>30.666666666666664</v>
      </c>
      <c r="I56" s="19">
        <f t="shared" si="11"/>
        <v>10.181333333333333</v>
      </c>
      <c r="J56" s="19">
        <f t="shared" si="12"/>
        <v>0.45999999999999996</v>
      </c>
      <c r="K56" s="19">
        <f t="shared" si="5"/>
        <v>0.3986666666666666</v>
      </c>
      <c r="L56" s="4">
        <f t="shared" si="6"/>
        <v>0.06133333333333333</v>
      </c>
      <c r="M56" s="4">
        <f t="shared" si="7"/>
        <v>41.767999999999994</v>
      </c>
      <c r="N56" s="4">
        <f t="shared" si="13"/>
        <v>4.176799999999999</v>
      </c>
      <c r="O56" s="3" t="s">
        <v>72</v>
      </c>
    </row>
    <row r="57" spans="1:15" ht="12.75">
      <c r="A57" s="39" t="s">
        <v>530</v>
      </c>
      <c r="B57" s="17" t="s">
        <v>73</v>
      </c>
      <c r="C57" s="15" t="s">
        <v>52</v>
      </c>
      <c r="D57" s="15" t="s">
        <v>219</v>
      </c>
      <c r="E57" s="19">
        <v>28</v>
      </c>
      <c r="F57" s="3"/>
      <c r="G57" s="3">
        <v>210</v>
      </c>
      <c r="H57" s="4">
        <f t="shared" si="10"/>
        <v>13.333333333333334</v>
      </c>
      <c r="I57" s="19">
        <f t="shared" si="11"/>
        <v>4.426666666666667</v>
      </c>
      <c r="J57" s="19">
        <f t="shared" si="12"/>
        <v>0.2</v>
      </c>
      <c r="K57" s="19">
        <f t="shared" si="5"/>
        <v>0.17333333333333334</v>
      </c>
      <c r="L57" s="4">
        <f t="shared" si="6"/>
        <v>0.02666666666666667</v>
      </c>
      <c r="M57" s="4">
        <f t="shared" si="7"/>
        <v>18.16</v>
      </c>
      <c r="N57" s="4">
        <f t="shared" si="13"/>
        <v>1.816</v>
      </c>
      <c r="O57" s="15" t="s">
        <v>52</v>
      </c>
    </row>
    <row r="58" spans="1:15" ht="12.75">
      <c r="A58" s="39" t="s">
        <v>471</v>
      </c>
      <c r="B58" s="17" t="s">
        <v>74</v>
      </c>
      <c r="C58" s="3" t="s">
        <v>51</v>
      </c>
      <c r="D58" s="15" t="s">
        <v>52</v>
      </c>
      <c r="E58" s="19">
        <v>28</v>
      </c>
      <c r="F58" s="3"/>
      <c r="G58" s="3">
        <v>400</v>
      </c>
      <c r="H58" s="4">
        <f t="shared" si="10"/>
        <v>7.000000000000001</v>
      </c>
      <c r="I58" s="19">
        <f t="shared" si="11"/>
        <v>2.3240000000000003</v>
      </c>
      <c r="J58" s="19">
        <f t="shared" si="12"/>
        <v>0.10500000000000001</v>
      </c>
      <c r="K58" s="19">
        <f t="shared" si="5"/>
        <v>0.09100000000000001</v>
      </c>
      <c r="L58" s="4">
        <f t="shared" si="6"/>
        <v>0.014000000000000002</v>
      </c>
      <c r="M58" s="4">
        <f t="shared" si="7"/>
        <v>9.534</v>
      </c>
      <c r="N58" s="4">
        <f t="shared" si="13"/>
        <v>0.9534</v>
      </c>
      <c r="O58" s="3" t="s">
        <v>53</v>
      </c>
    </row>
    <row r="59" spans="1:15" ht="12.75">
      <c r="A59" s="39" t="s">
        <v>472</v>
      </c>
      <c r="B59" s="17" t="s">
        <v>75</v>
      </c>
      <c r="C59" s="3" t="s">
        <v>216</v>
      </c>
      <c r="D59" s="15" t="s">
        <v>52</v>
      </c>
      <c r="E59" s="19">
        <v>28</v>
      </c>
      <c r="F59" s="3"/>
      <c r="G59" s="3">
        <v>150</v>
      </c>
      <c r="H59" s="4">
        <f t="shared" si="10"/>
        <v>18.666666666666668</v>
      </c>
      <c r="I59" s="19">
        <f t="shared" si="11"/>
        <v>6.197333333333334</v>
      </c>
      <c r="J59" s="19">
        <f t="shared" si="12"/>
        <v>0.28</v>
      </c>
      <c r="K59" s="19">
        <f t="shared" si="5"/>
        <v>0.24266666666666667</v>
      </c>
      <c r="L59" s="4">
        <f t="shared" si="6"/>
        <v>0.037333333333333336</v>
      </c>
      <c r="M59" s="4">
        <f t="shared" si="7"/>
        <v>25.424000000000003</v>
      </c>
      <c r="N59" s="4">
        <f t="shared" si="13"/>
        <v>2.5424</v>
      </c>
      <c r="O59" s="3" t="s">
        <v>217</v>
      </c>
    </row>
    <row r="60" spans="1:15" ht="12.75">
      <c r="A60" s="39" t="s">
        <v>473</v>
      </c>
      <c r="B60" s="17" t="s">
        <v>76</v>
      </c>
      <c r="C60" s="3" t="s">
        <v>51</v>
      </c>
      <c r="D60" s="15" t="s">
        <v>52</v>
      </c>
      <c r="E60" s="19">
        <v>28</v>
      </c>
      <c r="F60" s="3"/>
      <c r="G60" s="3">
        <v>500</v>
      </c>
      <c r="H60" s="4">
        <f t="shared" si="10"/>
        <v>5.6000000000000005</v>
      </c>
      <c r="I60" s="19">
        <f t="shared" si="11"/>
        <v>1.8592000000000002</v>
      </c>
      <c r="J60" s="19">
        <f t="shared" si="12"/>
        <v>0.084</v>
      </c>
      <c r="K60" s="19">
        <f t="shared" si="5"/>
        <v>0.0728</v>
      </c>
      <c r="L60" s="4">
        <f t="shared" si="6"/>
        <v>0.011200000000000002</v>
      </c>
      <c r="M60" s="4">
        <f t="shared" si="7"/>
        <v>7.6272</v>
      </c>
      <c r="N60" s="4">
        <f t="shared" si="13"/>
        <v>0.7627200000000001</v>
      </c>
      <c r="O60" s="3" t="s">
        <v>53</v>
      </c>
    </row>
    <row r="61" spans="1:15" ht="12.75">
      <c r="A61" s="39" t="s">
        <v>474</v>
      </c>
      <c r="B61" s="31" t="s">
        <v>326</v>
      </c>
      <c r="C61" s="15" t="s">
        <v>52</v>
      </c>
      <c r="D61" s="15" t="s">
        <v>219</v>
      </c>
      <c r="E61" s="4">
        <v>28</v>
      </c>
      <c r="F61" s="3"/>
      <c r="G61" s="3">
        <v>160</v>
      </c>
      <c r="H61" s="4">
        <f aca="true" t="shared" si="14" ref="H61:H67">(E61/G61)*100</f>
        <v>17.5</v>
      </c>
      <c r="I61" s="19">
        <f t="shared" si="11"/>
        <v>5.8100000000000005</v>
      </c>
      <c r="J61" s="19">
        <f t="shared" si="12"/>
        <v>0.2625</v>
      </c>
      <c r="K61" s="19">
        <f t="shared" si="5"/>
        <v>0.22749999999999998</v>
      </c>
      <c r="L61" s="4">
        <f t="shared" si="6"/>
        <v>0.035</v>
      </c>
      <c r="M61" s="4">
        <f t="shared" si="7"/>
        <v>23.835</v>
      </c>
      <c r="N61" s="4">
        <f t="shared" si="13"/>
        <v>2.3835</v>
      </c>
      <c r="O61" s="3" t="s">
        <v>53</v>
      </c>
    </row>
    <row r="62" spans="1:15" ht="12.75">
      <c r="A62" s="39" t="s">
        <v>475</v>
      </c>
      <c r="B62" s="31" t="s">
        <v>331</v>
      </c>
      <c r="C62" s="15" t="s">
        <v>52</v>
      </c>
      <c r="D62" s="42" t="s">
        <v>219</v>
      </c>
      <c r="E62" s="19">
        <v>28</v>
      </c>
      <c r="F62" s="3"/>
      <c r="G62" s="3">
        <v>700</v>
      </c>
      <c r="H62" s="4">
        <f t="shared" si="14"/>
        <v>4</v>
      </c>
      <c r="I62" s="19">
        <f t="shared" si="11"/>
        <v>1.328</v>
      </c>
      <c r="J62" s="19">
        <f t="shared" si="12"/>
        <v>0.06</v>
      </c>
      <c r="K62" s="19">
        <f t="shared" si="5"/>
        <v>0.052</v>
      </c>
      <c r="L62" s="4">
        <f t="shared" si="6"/>
        <v>0.008</v>
      </c>
      <c r="M62" s="4">
        <f t="shared" si="7"/>
        <v>5.4479999999999995</v>
      </c>
      <c r="N62" s="4">
        <f t="shared" si="13"/>
        <v>0.5448</v>
      </c>
      <c r="O62" s="3" t="s">
        <v>53</v>
      </c>
    </row>
    <row r="63" spans="1:15" ht="12.75">
      <c r="A63" s="39" t="s">
        <v>476</v>
      </c>
      <c r="B63" s="31" t="s">
        <v>333</v>
      </c>
      <c r="C63" s="15" t="s">
        <v>52</v>
      </c>
      <c r="D63" s="15" t="s">
        <v>343</v>
      </c>
      <c r="E63" s="19">
        <v>46</v>
      </c>
      <c r="F63" s="3"/>
      <c r="G63" s="3">
        <v>280</v>
      </c>
      <c r="H63" s="4">
        <f t="shared" si="14"/>
        <v>16.428571428571427</v>
      </c>
      <c r="I63" s="19">
        <f t="shared" si="11"/>
        <v>5.454285714285714</v>
      </c>
      <c r="J63" s="19">
        <f t="shared" si="12"/>
        <v>0.24642857142857139</v>
      </c>
      <c r="K63" s="19">
        <f t="shared" si="5"/>
        <v>0.21357142857142855</v>
      </c>
      <c r="L63" s="4">
        <f t="shared" si="6"/>
        <v>0.032857142857142856</v>
      </c>
      <c r="M63" s="4">
        <f t="shared" si="7"/>
        <v>22.37571428571428</v>
      </c>
      <c r="N63" s="4">
        <f t="shared" si="13"/>
        <v>2.237571428571428</v>
      </c>
      <c r="O63" s="3" t="s">
        <v>53</v>
      </c>
    </row>
    <row r="64" spans="1:15" ht="12.75">
      <c r="A64" s="39" t="s">
        <v>505</v>
      </c>
      <c r="B64" s="31" t="s">
        <v>299</v>
      </c>
      <c r="C64" s="15" t="s">
        <v>52</v>
      </c>
      <c r="D64" s="42" t="s">
        <v>219</v>
      </c>
      <c r="E64" s="19">
        <v>28</v>
      </c>
      <c r="F64" s="17"/>
      <c r="G64" s="17">
        <v>52</v>
      </c>
      <c r="H64" s="46">
        <f t="shared" si="14"/>
        <v>53.84615384615385</v>
      </c>
      <c r="I64" s="19">
        <f t="shared" si="11"/>
        <v>17.876923076923077</v>
      </c>
      <c r="J64" s="19">
        <f t="shared" si="12"/>
        <v>0.8076923076923077</v>
      </c>
      <c r="K64" s="19">
        <f t="shared" si="5"/>
        <v>0.7</v>
      </c>
      <c r="L64" s="19">
        <f t="shared" si="6"/>
        <v>0.1076923076923077</v>
      </c>
      <c r="M64" s="19">
        <f t="shared" si="7"/>
        <v>73.33846153846153</v>
      </c>
      <c r="N64" s="19">
        <f>M64/100</f>
        <v>0.7333846153846153</v>
      </c>
      <c r="O64" s="26" t="s">
        <v>515</v>
      </c>
    </row>
    <row r="65" spans="1:15" ht="12.75">
      <c r="A65" s="39" t="s">
        <v>506</v>
      </c>
      <c r="B65" s="31" t="s">
        <v>300</v>
      </c>
      <c r="C65" s="15" t="s">
        <v>52</v>
      </c>
      <c r="D65" s="15" t="s">
        <v>52</v>
      </c>
      <c r="E65" s="19">
        <v>28</v>
      </c>
      <c r="F65" s="17"/>
      <c r="G65" s="17">
        <v>20</v>
      </c>
      <c r="H65" s="46">
        <f t="shared" si="14"/>
        <v>140</v>
      </c>
      <c r="I65" s="19">
        <f t="shared" si="11"/>
        <v>46.480000000000004</v>
      </c>
      <c r="J65" s="19">
        <f t="shared" si="12"/>
        <v>2.1</v>
      </c>
      <c r="K65" s="19">
        <f t="shared" si="5"/>
        <v>1.8199999999999998</v>
      </c>
      <c r="L65" s="19">
        <f t="shared" si="6"/>
        <v>0.28</v>
      </c>
      <c r="M65" s="19">
        <f t="shared" si="7"/>
        <v>190.68</v>
      </c>
      <c r="N65" s="19">
        <f>M65/100</f>
        <v>1.9068</v>
      </c>
      <c r="O65" s="15" t="s">
        <v>52</v>
      </c>
    </row>
    <row r="66" spans="1:15" ht="12.75">
      <c r="A66" s="39" t="s">
        <v>531</v>
      </c>
      <c r="B66" s="17" t="s">
        <v>68</v>
      </c>
      <c r="C66" s="15" t="s">
        <v>52</v>
      </c>
      <c r="D66" s="15" t="s">
        <v>52</v>
      </c>
      <c r="E66" s="19">
        <v>28</v>
      </c>
      <c r="F66" s="3"/>
      <c r="G66" s="3">
        <v>900</v>
      </c>
      <c r="H66" s="4">
        <f t="shared" si="14"/>
        <v>3.111111111111111</v>
      </c>
      <c r="I66" s="19">
        <f t="shared" si="11"/>
        <v>1.032888888888889</v>
      </c>
      <c r="J66" s="19">
        <f t="shared" si="12"/>
        <v>0.04666666666666667</v>
      </c>
      <c r="K66" s="19">
        <f t="shared" si="5"/>
        <v>0.04044444444444444</v>
      </c>
      <c r="L66" s="4">
        <f t="shared" si="6"/>
        <v>0.006222222222222223</v>
      </c>
      <c r="M66" s="4">
        <f t="shared" si="7"/>
        <v>4.237333333333334</v>
      </c>
      <c r="N66" s="4">
        <f>M66/10</f>
        <v>0.4237333333333334</v>
      </c>
      <c r="O66" s="26" t="s">
        <v>345</v>
      </c>
    </row>
    <row r="67" spans="1:15" ht="12.75">
      <c r="A67" s="39" t="s">
        <v>439</v>
      </c>
      <c r="B67" s="25" t="s">
        <v>126</v>
      </c>
      <c r="C67" s="17" t="s">
        <v>218</v>
      </c>
      <c r="D67" s="42" t="s">
        <v>219</v>
      </c>
      <c r="E67" s="19">
        <v>28</v>
      </c>
      <c r="F67" s="3"/>
      <c r="G67" s="3">
        <v>500</v>
      </c>
      <c r="H67" s="4">
        <f t="shared" si="14"/>
        <v>5.6000000000000005</v>
      </c>
      <c r="I67" s="19">
        <f t="shared" si="11"/>
        <v>1.8592000000000002</v>
      </c>
      <c r="J67" s="19">
        <f t="shared" si="12"/>
        <v>0.084</v>
      </c>
      <c r="K67" s="19">
        <f t="shared" si="5"/>
        <v>0.0728</v>
      </c>
      <c r="L67" s="4">
        <f t="shared" si="6"/>
        <v>0.011200000000000002</v>
      </c>
      <c r="M67" s="4">
        <f t="shared" si="7"/>
        <v>7.6272</v>
      </c>
      <c r="N67" s="4">
        <f>M67/10</f>
        <v>0.7627200000000001</v>
      </c>
      <c r="O67" s="26" t="s">
        <v>345</v>
      </c>
    </row>
    <row r="68" spans="1:15" ht="12.75">
      <c r="A68" s="39" t="s">
        <v>440</v>
      </c>
      <c r="B68" s="31" t="s">
        <v>338</v>
      </c>
      <c r="C68" s="47" t="s">
        <v>357</v>
      </c>
      <c r="D68" s="42" t="s">
        <v>52</v>
      </c>
      <c r="E68" s="19">
        <v>28</v>
      </c>
      <c r="F68" s="36"/>
      <c r="G68" s="43">
        <v>15</v>
      </c>
      <c r="H68" s="19">
        <f>(E68/G68)*10</f>
        <v>18.666666666666668</v>
      </c>
      <c r="I68" s="19">
        <f t="shared" si="11"/>
        <v>6.197333333333334</v>
      </c>
      <c r="J68" s="19">
        <f t="shared" si="12"/>
        <v>0.28</v>
      </c>
      <c r="K68" s="19">
        <f t="shared" si="5"/>
        <v>0.24266666666666667</v>
      </c>
      <c r="L68" s="19">
        <f t="shared" si="6"/>
        <v>0.037333333333333336</v>
      </c>
      <c r="M68" s="19">
        <f t="shared" si="7"/>
        <v>25.424000000000003</v>
      </c>
      <c r="N68" s="19">
        <f>M68/10</f>
        <v>2.5424</v>
      </c>
      <c r="O68" s="3" t="s">
        <v>344</v>
      </c>
    </row>
    <row r="69" spans="1:15" ht="12.75">
      <c r="A69" s="39" t="s">
        <v>441</v>
      </c>
      <c r="B69" s="31" t="s">
        <v>225</v>
      </c>
      <c r="C69" s="3" t="s">
        <v>246</v>
      </c>
      <c r="D69" s="42" t="s">
        <v>52</v>
      </c>
      <c r="E69" s="19">
        <v>28</v>
      </c>
      <c r="F69" s="36"/>
      <c r="G69" s="37">
        <v>350</v>
      </c>
      <c r="H69" s="4">
        <f>(E69/G69)*100</f>
        <v>8</v>
      </c>
      <c r="I69" s="19">
        <f t="shared" si="11"/>
        <v>2.656</v>
      </c>
      <c r="J69" s="19">
        <f t="shared" si="12"/>
        <v>0.12</v>
      </c>
      <c r="K69" s="19">
        <f t="shared" si="5"/>
        <v>0.104</v>
      </c>
      <c r="L69" s="4">
        <f t="shared" si="6"/>
        <v>0.016</v>
      </c>
      <c r="M69" s="4">
        <f t="shared" si="7"/>
        <v>10.895999999999999</v>
      </c>
      <c r="N69" s="4">
        <f>M69/10</f>
        <v>1.0896</v>
      </c>
      <c r="O69" s="3" t="s">
        <v>247</v>
      </c>
    </row>
    <row r="70" spans="1:15" ht="12.75">
      <c r="A70" s="39" t="s">
        <v>533</v>
      </c>
      <c r="B70" s="31" t="s">
        <v>230</v>
      </c>
      <c r="C70" s="26" t="s">
        <v>88</v>
      </c>
      <c r="D70" s="15" t="s">
        <v>52</v>
      </c>
      <c r="E70" s="19">
        <v>28</v>
      </c>
      <c r="F70" s="36"/>
      <c r="G70" s="37">
        <v>24</v>
      </c>
      <c r="H70" s="4">
        <f>(E70/G70)</f>
        <v>1.1666666666666667</v>
      </c>
      <c r="I70" s="19">
        <f t="shared" si="11"/>
        <v>0.38733333333333336</v>
      </c>
      <c r="J70" s="19">
        <f t="shared" si="12"/>
        <v>0.0175</v>
      </c>
      <c r="K70" s="19">
        <f t="shared" si="5"/>
        <v>0.015166666666666667</v>
      </c>
      <c r="L70" s="4">
        <f t="shared" si="6"/>
        <v>0.0023333333333333335</v>
      </c>
      <c r="M70" s="4">
        <f t="shared" si="7"/>
        <v>1.5890000000000002</v>
      </c>
      <c r="N70" s="4">
        <f>M70</f>
        <v>1.5890000000000002</v>
      </c>
      <c r="O70" s="3" t="s">
        <v>248</v>
      </c>
    </row>
    <row r="71" spans="1:15" ht="12.75">
      <c r="A71" s="39" t="s">
        <v>534</v>
      </c>
      <c r="B71" s="31" t="s">
        <v>232</v>
      </c>
      <c r="C71" s="15" t="s">
        <v>52</v>
      </c>
      <c r="D71" s="15" t="s">
        <v>52</v>
      </c>
      <c r="E71" s="19">
        <v>28</v>
      </c>
      <c r="F71" s="36"/>
      <c r="G71" s="37">
        <v>5</v>
      </c>
      <c r="H71" s="4">
        <f>(E71/G71)</f>
        <v>5.6</v>
      </c>
      <c r="I71" s="19">
        <f t="shared" si="11"/>
        <v>1.8592</v>
      </c>
      <c r="J71" s="19">
        <f t="shared" si="12"/>
        <v>0.08399999999999999</v>
      </c>
      <c r="K71" s="19">
        <f t="shared" si="5"/>
        <v>0.07279999999999999</v>
      </c>
      <c r="L71" s="4">
        <f t="shared" si="6"/>
        <v>0.0112</v>
      </c>
      <c r="M71" s="4">
        <f t="shared" si="7"/>
        <v>7.627199999999998</v>
      </c>
      <c r="N71" s="4">
        <f>M71</f>
        <v>7.627199999999998</v>
      </c>
      <c r="O71" s="3" t="s">
        <v>578</v>
      </c>
    </row>
    <row r="72" spans="1:15" ht="12.75">
      <c r="A72" s="39" t="s">
        <v>536</v>
      </c>
      <c r="B72" s="31" t="s">
        <v>233</v>
      </c>
      <c r="C72" s="15" t="s">
        <v>52</v>
      </c>
      <c r="D72" s="15" t="s">
        <v>52</v>
      </c>
      <c r="E72" s="19">
        <v>28</v>
      </c>
      <c r="F72" s="36"/>
      <c r="G72" s="37">
        <v>20</v>
      </c>
      <c r="H72" s="4">
        <f>(E72/G72)</f>
        <v>1.4</v>
      </c>
      <c r="I72" s="19">
        <f t="shared" si="11"/>
        <v>0.4648</v>
      </c>
      <c r="J72" s="19">
        <f t="shared" si="12"/>
        <v>0.020999999999999998</v>
      </c>
      <c r="K72" s="19">
        <f t="shared" si="5"/>
        <v>0.018199999999999997</v>
      </c>
      <c r="L72" s="4">
        <f t="shared" si="6"/>
        <v>0.0028</v>
      </c>
      <c r="M72" s="4">
        <f t="shared" si="7"/>
        <v>1.9067999999999996</v>
      </c>
      <c r="N72" s="4">
        <f>M72</f>
        <v>1.9067999999999996</v>
      </c>
      <c r="O72" s="3" t="s">
        <v>578</v>
      </c>
    </row>
    <row r="73" spans="1:15" ht="12.75">
      <c r="A73" s="39" t="s">
        <v>567</v>
      </c>
      <c r="B73" s="31" t="s">
        <v>236</v>
      </c>
      <c r="C73" s="3" t="s">
        <v>227</v>
      </c>
      <c r="D73" s="15" t="s">
        <v>52</v>
      </c>
      <c r="E73" s="19">
        <v>28</v>
      </c>
      <c r="F73" s="36"/>
      <c r="G73" s="37">
        <v>60</v>
      </c>
      <c r="H73" s="4">
        <f>(E73/G73)*10</f>
        <v>4.666666666666667</v>
      </c>
      <c r="I73" s="19">
        <f t="shared" si="11"/>
        <v>1.5493333333333335</v>
      </c>
      <c r="J73" s="19">
        <f t="shared" si="12"/>
        <v>0.07</v>
      </c>
      <c r="K73" s="19">
        <f t="shared" si="5"/>
        <v>0.06066666666666667</v>
      </c>
      <c r="L73" s="4">
        <f t="shared" si="6"/>
        <v>0.009333333333333334</v>
      </c>
      <c r="M73" s="4">
        <f t="shared" si="7"/>
        <v>6.356000000000001</v>
      </c>
      <c r="N73" s="4">
        <f>M73/10</f>
        <v>0.6356</v>
      </c>
      <c r="O73" s="3" t="s">
        <v>248</v>
      </c>
    </row>
    <row r="74" spans="1:15" ht="12.75">
      <c r="A74" s="39" t="s">
        <v>568</v>
      </c>
      <c r="B74" s="31" t="s">
        <v>238</v>
      </c>
      <c r="C74" s="15" t="s">
        <v>52</v>
      </c>
      <c r="D74" s="15" t="s">
        <v>52</v>
      </c>
      <c r="E74" s="19">
        <v>28</v>
      </c>
      <c r="F74" s="36"/>
      <c r="G74" s="37">
        <v>40</v>
      </c>
      <c r="H74" s="4">
        <f>(E74/G74)*10</f>
        <v>7</v>
      </c>
      <c r="I74" s="19">
        <f t="shared" si="11"/>
        <v>2.3240000000000003</v>
      </c>
      <c r="J74" s="19">
        <f t="shared" si="12"/>
        <v>0.105</v>
      </c>
      <c r="K74" s="19">
        <f t="shared" si="5"/>
        <v>0.091</v>
      </c>
      <c r="L74" s="4">
        <f t="shared" si="6"/>
        <v>0.014</v>
      </c>
      <c r="M74" s="4">
        <f t="shared" si="7"/>
        <v>9.533999999999999</v>
      </c>
      <c r="N74" s="4">
        <f>M74/10</f>
        <v>0.9533999999999999</v>
      </c>
      <c r="O74" s="15" t="s">
        <v>52</v>
      </c>
    </row>
    <row r="75" spans="1:15" ht="12.75">
      <c r="A75" s="39" t="s">
        <v>508</v>
      </c>
      <c r="B75" s="31" t="s">
        <v>239</v>
      </c>
      <c r="C75" s="15" t="s">
        <v>52</v>
      </c>
      <c r="D75" s="15" t="s">
        <v>52</v>
      </c>
      <c r="E75" s="19">
        <v>28</v>
      </c>
      <c r="F75" s="36"/>
      <c r="G75" s="37">
        <v>25</v>
      </c>
      <c r="H75" s="4">
        <f>(E75/G75)*10</f>
        <v>11.200000000000001</v>
      </c>
      <c r="I75" s="19">
        <f t="shared" si="11"/>
        <v>3.7184000000000004</v>
      </c>
      <c r="J75" s="19">
        <f t="shared" si="12"/>
        <v>0.168</v>
      </c>
      <c r="K75" s="19">
        <f t="shared" si="5"/>
        <v>0.1456</v>
      </c>
      <c r="L75" s="4">
        <f t="shared" si="6"/>
        <v>0.022400000000000003</v>
      </c>
      <c r="M75" s="4">
        <f t="shared" si="7"/>
        <v>15.2544</v>
      </c>
      <c r="N75" s="4">
        <f>M75/10</f>
        <v>1.5254400000000001</v>
      </c>
      <c r="O75" s="15" t="s">
        <v>52</v>
      </c>
    </row>
    <row r="76" spans="1:15" ht="12.75">
      <c r="A76" s="39" t="s">
        <v>569</v>
      </c>
      <c r="B76" s="31" t="s">
        <v>240</v>
      </c>
      <c r="C76" s="3" t="s">
        <v>88</v>
      </c>
      <c r="D76" s="15" t="s">
        <v>52</v>
      </c>
      <c r="E76" s="19">
        <v>28</v>
      </c>
      <c r="F76" s="36"/>
      <c r="G76" s="37">
        <v>17</v>
      </c>
      <c r="H76" s="4">
        <f>(E76/G76)</f>
        <v>1.6470588235294117</v>
      </c>
      <c r="I76" s="19">
        <f t="shared" si="11"/>
        <v>0.5468235294117647</v>
      </c>
      <c r="J76" s="19">
        <f t="shared" si="12"/>
        <v>0.024705882352941175</v>
      </c>
      <c r="K76" s="19">
        <f t="shared" si="5"/>
        <v>0.021411764705882352</v>
      </c>
      <c r="L76" s="4">
        <f t="shared" si="6"/>
        <v>0.0032941176470588232</v>
      </c>
      <c r="M76" s="4">
        <f t="shared" si="7"/>
        <v>2.2432941176470584</v>
      </c>
      <c r="N76" s="4">
        <f>M76</f>
        <v>2.2432941176470584</v>
      </c>
      <c r="O76" s="3"/>
    </row>
    <row r="77" spans="1:15" ht="12.75">
      <c r="A77" s="39" t="s">
        <v>570</v>
      </c>
      <c r="B77" s="31" t="s">
        <v>241</v>
      </c>
      <c r="C77" s="15" t="s">
        <v>52</v>
      </c>
      <c r="D77" s="15" t="s">
        <v>52</v>
      </c>
      <c r="E77" s="19">
        <v>28</v>
      </c>
      <c r="F77" s="36"/>
      <c r="G77" s="37">
        <v>13</v>
      </c>
      <c r="H77" s="4">
        <f>(E77/G77)</f>
        <v>2.1538461538461537</v>
      </c>
      <c r="I77" s="19">
        <f t="shared" si="11"/>
        <v>0.715076923076923</v>
      </c>
      <c r="J77" s="19">
        <f t="shared" si="12"/>
        <v>0.03230769230769231</v>
      </c>
      <c r="K77" s="19">
        <f t="shared" si="5"/>
        <v>0.027999999999999997</v>
      </c>
      <c r="L77" s="4">
        <f t="shared" si="6"/>
        <v>0.0043076923076923075</v>
      </c>
      <c r="M77" s="4">
        <f t="shared" si="7"/>
        <v>2.9335384615384617</v>
      </c>
      <c r="N77" s="4">
        <f>M77</f>
        <v>2.9335384615384617</v>
      </c>
      <c r="O77" s="3"/>
    </row>
    <row r="78" spans="1:15" ht="12.75">
      <c r="A78" s="39" t="s">
        <v>458</v>
      </c>
      <c r="B78" s="30" t="s">
        <v>318</v>
      </c>
      <c r="C78" s="3" t="s">
        <v>55</v>
      </c>
      <c r="D78" s="15" t="s">
        <v>343</v>
      </c>
      <c r="E78" s="4">
        <v>46</v>
      </c>
      <c r="F78" s="3"/>
      <c r="G78" s="3">
        <v>70</v>
      </c>
      <c r="H78" s="4">
        <f>(E78/G78)*100</f>
        <v>65.71428571428571</v>
      </c>
      <c r="I78" s="19">
        <f t="shared" si="11"/>
        <v>21.817142857142855</v>
      </c>
      <c r="J78" s="19">
        <f t="shared" si="12"/>
        <v>0.9857142857142855</v>
      </c>
      <c r="K78" s="19">
        <f t="shared" si="5"/>
        <v>0.8542857142857142</v>
      </c>
      <c r="L78" s="4">
        <f t="shared" si="6"/>
        <v>0.13142857142857142</v>
      </c>
      <c r="M78" s="4">
        <f t="shared" si="7"/>
        <v>89.50285714285712</v>
      </c>
      <c r="N78" s="4">
        <f>M78/100</f>
        <v>0.8950285714285713</v>
      </c>
      <c r="O78" s="3" t="s">
        <v>350</v>
      </c>
    </row>
    <row r="79" spans="1:15" ht="12.75">
      <c r="A79" s="39" t="s">
        <v>538</v>
      </c>
      <c r="B79" s="31" t="s">
        <v>317</v>
      </c>
      <c r="C79" s="3" t="s">
        <v>77</v>
      </c>
      <c r="D79" s="15" t="s">
        <v>52</v>
      </c>
      <c r="E79" s="4">
        <v>46</v>
      </c>
      <c r="F79" s="3">
        <v>10</v>
      </c>
      <c r="G79" s="3"/>
      <c r="H79" s="19">
        <f>E79*F79</f>
        <v>460</v>
      </c>
      <c r="I79" s="19">
        <f t="shared" si="11"/>
        <v>152.72</v>
      </c>
      <c r="J79" s="19">
        <f t="shared" si="12"/>
        <v>6.8999999999999995</v>
      </c>
      <c r="K79" s="19">
        <f t="shared" si="5"/>
        <v>5.9799999999999995</v>
      </c>
      <c r="L79" s="4">
        <f t="shared" si="6"/>
        <v>0.92</v>
      </c>
      <c r="M79" s="4">
        <f t="shared" si="7"/>
        <v>626.52</v>
      </c>
      <c r="N79" s="4">
        <f>M79</f>
        <v>626.52</v>
      </c>
      <c r="O79" s="3"/>
    </row>
    <row r="80" spans="1:15" ht="12.75">
      <c r="A80" s="39" t="s">
        <v>539</v>
      </c>
      <c r="B80" s="31" t="s">
        <v>323</v>
      </c>
      <c r="C80" s="3" t="s">
        <v>325</v>
      </c>
      <c r="D80" s="15" t="s">
        <v>52</v>
      </c>
      <c r="E80" s="4">
        <v>46</v>
      </c>
      <c r="F80" s="3">
        <v>1</v>
      </c>
      <c r="G80" s="3"/>
      <c r="H80" s="19">
        <f>E80*F80</f>
        <v>46</v>
      </c>
      <c r="I80" s="19">
        <f t="shared" si="11"/>
        <v>15.272</v>
      </c>
      <c r="J80" s="19">
        <f t="shared" si="12"/>
        <v>0.69</v>
      </c>
      <c r="K80" s="19">
        <f t="shared" si="5"/>
        <v>0.598</v>
      </c>
      <c r="L80" s="4">
        <f t="shared" si="6"/>
        <v>0.092</v>
      </c>
      <c r="M80" s="4">
        <f t="shared" si="7"/>
        <v>62.651999999999994</v>
      </c>
      <c r="N80" s="4">
        <f>M80</f>
        <v>62.651999999999994</v>
      </c>
      <c r="O80" s="3"/>
    </row>
    <row r="81" spans="1:15" ht="12.75">
      <c r="A81" s="39" t="s">
        <v>459</v>
      </c>
      <c r="B81" s="31" t="s">
        <v>328</v>
      </c>
      <c r="C81" s="3" t="s">
        <v>354</v>
      </c>
      <c r="D81" s="15" t="s">
        <v>52</v>
      </c>
      <c r="E81" s="4">
        <v>46</v>
      </c>
      <c r="F81" s="3"/>
      <c r="G81" s="3">
        <v>40</v>
      </c>
      <c r="H81" s="4">
        <f>(E81/G81)*100</f>
        <v>114.99999999999999</v>
      </c>
      <c r="I81" s="19">
        <f t="shared" si="11"/>
        <v>38.18</v>
      </c>
      <c r="J81" s="19">
        <f t="shared" si="12"/>
        <v>1.7249999999999996</v>
      </c>
      <c r="K81" s="19">
        <f t="shared" si="5"/>
        <v>1.4949999999999997</v>
      </c>
      <c r="L81" s="4">
        <f t="shared" si="6"/>
        <v>0.22999999999999998</v>
      </c>
      <c r="M81" s="4">
        <f t="shared" si="7"/>
        <v>156.62999999999997</v>
      </c>
      <c r="N81" s="4">
        <f>M81/100</f>
        <v>1.5662999999999996</v>
      </c>
      <c r="O81" s="3" t="s">
        <v>355</v>
      </c>
    </row>
    <row r="82" spans="1:15" ht="12.75">
      <c r="A82" s="39" t="s">
        <v>460</v>
      </c>
      <c r="B82" s="31" t="s">
        <v>332</v>
      </c>
      <c r="C82" s="3" t="s">
        <v>78</v>
      </c>
      <c r="D82" s="15" t="s">
        <v>343</v>
      </c>
      <c r="E82" s="19">
        <v>46</v>
      </c>
      <c r="F82" s="3">
        <v>2</v>
      </c>
      <c r="G82" s="3"/>
      <c r="H82" s="19">
        <f>E82*F82</f>
        <v>92</v>
      </c>
      <c r="I82" s="19">
        <f t="shared" si="11"/>
        <v>30.544</v>
      </c>
      <c r="J82" s="19">
        <f t="shared" si="12"/>
        <v>1.38</v>
      </c>
      <c r="K82" s="19">
        <f t="shared" si="5"/>
        <v>1.196</v>
      </c>
      <c r="L82" s="4">
        <f t="shared" si="6"/>
        <v>0.184</v>
      </c>
      <c r="M82" s="4">
        <f t="shared" si="7"/>
        <v>125.30399999999999</v>
      </c>
      <c r="N82" s="4">
        <f>M82</f>
        <v>125.30399999999999</v>
      </c>
      <c r="O82" s="3"/>
    </row>
    <row r="83" spans="1:15" ht="12.75">
      <c r="A83" s="39" t="s">
        <v>461</v>
      </c>
      <c r="B83" s="17" t="s">
        <v>79</v>
      </c>
      <c r="C83" s="47" t="s">
        <v>346</v>
      </c>
      <c r="D83" s="42" t="s">
        <v>219</v>
      </c>
      <c r="E83" s="19">
        <v>28</v>
      </c>
      <c r="F83" s="17"/>
      <c r="G83" s="17">
        <v>300</v>
      </c>
      <c r="H83" s="19">
        <f>(E83/G83)*1000</f>
        <v>93.33333333333334</v>
      </c>
      <c r="I83" s="19">
        <f t="shared" si="11"/>
        <v>30.98666666666667</v>
      </c>
      <c r="J83" s="19">
        <f t="shared" si="12"/>
        <v>1.4000000000000001</v>
      </c>
      <c r="K83" s="19">
        <f t="shared" si="5"/>
        <v>1.2133333333333334</v>
      </c>
      <c r="L83" s="19">
        <f>H83*0.002</f>
        <v>0.1866666666666667</v>
      </c>
      <c r="M83" s="19">
        <f>H83+I83+J83+K83+L83</f>
        <v>127.12000000000003</v>
      </c>
      <c r="N83" s="19">
        <f>M83/10</f>
        <v>12.712000000000003</v>
      </c>
      <c r="O83" s="17" t="s">
        <v>69</v>
      </c>
    </row>
    <row r="84" spans="1:15" ht="12.75">
      <c r="A84" s="39" t="s">
        <v>509</v>
      </c>
      <c r="B84" s="17" t="s">
        <v>128</v>
      </c>
      <c r="C84" s="47" t="s">
        <v>218</v>
      </c>
      <c r="D84" s="42" t="s">
        <v>343</v>
      </c>
      <c r="E84" s="19"/>
      <c r="F84" s="17"/>
      <c r="G84" s="17"/>
      <c r="H84" s="19"/>
      <c r="I84" s="19"/>
      <c r="J84" s="19"/>
      <c r="K84" s="19"/>
      <c r="L84" s="19"/>
      <c r="M84" s="19"/>
      <c r="N84" s="19">
        <v>200.3</v>
      </c>
      <c r="O84" s="42" t="s">
        <v>52</v>
      </c>
    </row>
    <row r="85" spans="1:15" ht="12.75">
      <c r="A85" s="39" t="s">
        <v>510</v>
      </c>
      <c r="B85" s="17" t="s">
        <v>129</v>
      </c>
      <c r="C85" s="15" t="s">
        <v>52</v>
      </c>
      <c r="D85" s="42" t="s">
        <v>52</v>
      </c>
      <c r="E85" s="19"/>
      <c r="F85" s="17"/>
      <c r="G85" s="17"/>
      <c r="H85" s="19"/>
      <c r="I85" s="19"/>
      <c r="J85" s="19"/>
      <c r="K85" s="19"/>
      <c r="L85" s="19"/>
      <c r="M85" s="19"/>
      <c r="N85" s="19">
        <v>362.4</v>
      </c>
      <c r="O85" s="42" t="s">
        <v>52</v>
      </c>
    </row>
    <row r="86" spans="1:15" ht="12.75">
      <c r="A86" s="39" t="s">
        <v>511</v>
      </c>
      <c r="B86" s="17" t="s">
        <v>132</v>
      </c>
      <c r="C86" s="15" t="s">
        <v>52</v>
      </c>
      <c r="D86" s="42" t="s">
        <v>52</v>
      </c>
      <c r="E86" s="19"/>
      <c r="F86" s="17"/>
      <c r="G86" s="17"/>
      <c r="H86" s="19"/>
      <c r="I86" s="19"/>
      <c r="J86" s="19"/>
      <c r="K86" s="19"/>
      <c r="L86" s="19"/>
      <c r="M86" s="19"/>
      <c r="N86" s="19">
        <v>524.5</v>
      </c>
      <c r="O86" s="42" t="s">
        <v>52</v>
      </c>
    </row>
    <row r="87" spans="1:15" ht="12.75">
      <c r="A87" s="39" t="s">
        <v>571</v>
      </c>
      <c r="B87" s="31" t="s">
        <v>369</v>
      </c>
      <c r="C87" s="47" t="s">
        <v>218</v>
      </c>
      <c r="D87" s="42"/>
      <c r="E87" s="19"/>
      <c r="F87" s="17"/>
      <c r="G87" s="17"/>
      <c r="H87" s="19"/>
      <c r="I87" s="19"/>
      <c r="J87" s="19"/>
      <c r="K87" s="19"/>
      <c r="L87" s="19"/>
      <c r="M87" s="19"/>
      <c r="N87" s="19">
        <v>524.5</v>
      </c>
      <c r="O87" s="42"/>
    </row>
    <row r="88" spans="1:15" ht="12.75">
      <c r="A88" s="39" t="s">
        <v>572</v>
      </c>
      <c r="B88" s="31" t="s">
        <v>369</v>
      </c>
      <c r="C88" s="47" t="s">
        <v>370</v>
      </c>
      <c r="D88" s="42" t="s">
        <v>343</v>
      </c>
      <c r="E88" s="19">
        <v>46</v>
      </c>
      <c r="F88" s="17">
        <v>0.75</v>
      </c>
      <c r="G88" s="17"/>
      <c r="H88" s="19">
        <f>E88*F88</f>
        <v>34.5</v>
      </c>
      <c r="I88" s="19">
        <f aca="true" t="shared" si="15" ref="I88:I104">H88*0.332</f>
        <v>11.454</v>
      </c>
      <c r="J88" s="19">
        <f aca="true" t="shared" si="16" ref="J88:J104">H88*0.015</f>
        <v>0.5175</v>
      </c>
      <c r="K88" s="19">
        <f aca="true" t="shared" si="17" ref="K88:K104">H88*0.013</f>
        <v>0.44849999999999995</v>
      </c>
      <c r="L88" s="19">
        <f>H88*0.002</f>
        <v>0.069</v>
      </c>
      <c r="M88" s="19">
        <f>H88+I88+J88+K88+L88</f>
        <v>46.989000000000004</v>
      </c>
      <c r="N88" s="19">
        <f>M88</f>
        <v>46.989000000000004</v>
      </c>
      <c r="O88" s="42"/>
    </row>
    <row r="89" spans="1:15" ht="12.75">
      <c r="A89" s="39" t="s">
        <v>573</v>
      </c>
      <c r="B89" s="31" t="s">
        <v>371</v>
      </c>
      <c r="C89" s="47" t="s">
        <v>373</v>
      </c>
      <c r="D89" s="42" t="s">
        <v>52</v>
      </c>
      <c r="E89" s="19">
        <v>46</v>
      </c>
      <c r="F89" s="17">
        <v>3</v>
      </c>
      <c r="G89" s="17"/>
      <c r="H89" s="19">
        <f>E89*F89</f>
        <v>138</v>
      </c>
      <c r="I89" s="19">
        <f t="shared" si="15"/>
        <v>45.816</v>
      </c>
      <c r="J89" s="19">
        <f t="shared" si="16"/>
        <v>2.07</v>
      </c>
      <c r="K89" s="19">
        <f t="shared" si="17"/>
        <v>1.7939999999999998</v>
      </c>
      <c r="L89" s="19">
        <f aca="true" t="shared" si="18" ref="L89:L104">H89*0.002</f>
        <v>0.276</v>
      </c>
      <c r="M89" s="19">
        <f aca="true" t="shared" si="19" ref="M89:M104">H89+I89+J89+K89+L89</f>
        <v>187.95600000000002</v>
      </c>
      <c r="N89" s="19">
        <f>M89</f>
        <v>187.95600000000002</v>
      </c>
      <c r="O89" s="47"/>
    </row>
    <row r="90" spans="1:15" ht="12.75">
      <c r="A90" s="39" t="s">
        <v>544</v>
      </c>
      <c r="B90" s="31" t="s">
        <v>376</v>
      </c>
      <c r="C90" s="47" t="s">
        <v>218</v>
      </c>
      <c r="D90" s="42" t="s">
        <v>52</v>
      </c>
      <c r="E90" s="19">
        <v>46</v>
      </c>
      <c r="F90" s="17"/>
      <c r="G90" s="17">
        <v>25</v>
      </c>
      <c r="H90" s="19">
        <f>(E90/G90)*100</f>
        <v>184</v>
      </c>
      <c r="I90" s="19">
        <f t="shared" si="15"/>
        <v>61.088</v>
      </c>
      <c r="J90" s="19">
        <f t="shared" si="16"/>
        <v>2.76</v>
      </c>
      <c r="K90" s="19">
        <f t="shared" si="17"/>
        <v>2.392</v>
      </c>
      <c r="L90" s="19">
        <f t="shared" si="18"/>
        <v>0.368</v>
      </c>
      <c r="M90" s="19">
        <f t="shared" si="19"/>
        <v>250.60799999999998</v>
      </c>
      <c r="N90" s="19">
        <f>M90/100</f>
        <v>2.50608</v>
      </c>
      <c r="O90" s="47" t="s">
        <v>576</v>
      </c>
    </row>
    <row r="91" spans="1:15" ht="12.75">
      <c r="A91" s="39" t="s">
        <v>545</v>
      </c>
      <c r="B91" s="31" t="s">
        <v>378</v>
      </c>
      <c r="C91" s="15" t="s">
        <v>52</v>
      </c>
      <c r="D91" s="42" t="s">
        <v>52</v>
      </c>
      <c r="E91" s="19">
        <v>46</v>
      </c>
      <c r="F91" s="17"/>
      <c r="G91" s="17">
        <v>110</v>
      </c>
      <c r="H91" s="19">
        <f>(E91/G91)*100</f>
        <v>41.81818181818181</v>
      </c>
      <c r="I91" s="19">
        <f t="shared" si="15"/>
        <v>13.883636363636363</v>
      </c>
      <c r="J91" s="19">
        <f t="shared" si="16"/>
        <v>0.6272727272727272</v>
      </c>
      <c r="K91" s="19">
        <f t="shared" si="17"/>
        <v>0.5436363636363636</v>
      </c>
      <c r="L91" s="19">
        <f t="shared" si="18"/>
        <v>0.08363636363636363</v>
      </c>
      <c r="M91" s="19">
        <f t="shared" si="19"/>
        <v>56.95636363636363</v>
      </c>
      <c r="N91" s="19">
        <f>M91/10</f>
        <v>5.695636363636363</v>
      </c>
      <c r="O91" s="47" t="s">
        <v>345</v>
      </c>
    </row>
    <row r="92" spans="1:15" ht="12.75">
      <c r="A92" s="39" t="s">
        <v>546</v>
      </c>
      <c r="B92" s="31" t="s">
        <v>375</v>
      </c>
      <c r="C92" s="47" t="s">
        <v>93</v>
      </c>
      <c r="D92" s="42" t="s">
        <v>52</v>
      </c>
      <c r="E92" s="19">
        <v>46</v>
      </c>
      <c r="F92" s="17"/>
      <c r="G92" s="17">
        <v>30</v>
      </c>
      <c r="H92" s="19">
        <f>(E92/G92)*10</f>
        <v>15.333333333333334</v>
      </c>
      <c r="I92" s="19">
        <f t="shared" si="15"/>
        <v>5.090666666666667</v>
      </c>
      <c r="J92" s="19">
        <f t="shared" si="16"/>
        <v>0.23</v>
      </c>
      <c r="K92" s="19">
        <f t="shared" si="17"/>
        <v>0.19933333333333333</v>
      </c>
      <c r="L92" s="19">
        <f t="shared" si="18"/>
        <v>0.03066666666666667</v>
      </c>
      <c r="M92" s="19">
        <f t="shared" si="19"/>
        <v>20.883999999999997</v>
      </c>
      <c r="N92" s="19">
        <f>M92/10</f>
        <v>2.0883999999999996</v>
      </c>
      <c r="O92" s="47" t="s">
        <v>350</v>
      </c>
    </row>
    <row r="93" spans="1:15" ht="1.5" customHeight="1" hidden="1">
      <c r="A93" s="39"/>
      <c r="B93" s="31"/>
      <c r="C93" s="47"/>
      <c r="D93" s="42"/>
      <c r="E93" s="19"/>
      <c r="F93" s="17"/>
      <c r="G93" s="17"/>
      <c r="H93" s="19"/>
      <c r="I93" s="19"/>
      <c r="J93" s="19"/>
      <c r="K93" s="19"/>
      <c r="L93" s="19"/>
      <c r="M93" s="19"/>
      <c r="N93" s="19"/>
      <c r="O93" s="47"/>
    </row>
    <row r="94" spans="1:15" ht="12.75">
      <c r="A94" s="39" t="s">
        <v>549</v>
      </c>
      <c r="B94" s="31" t="s">
        <v>386</v>
      </c>
      <c r="C94" s="47" t="s">
        <v>55</v>
      </c>
      <c r="D94" s="42" t="s">
        <v>52</v>
      </c>
      <c r="E94" s="19">
        <v>46</v>
      </c>
      <c r="F94" s="17"/>
      <c r="G94" s="17">
        <v>125</v>
      </c>
      <c r="H94" s="19">
        <f>(E94/G94)*100</f>
        <v>36.8</v>
      </c>
      <c r="I94" s="19">
        <f t="shared" si="15"/>
        <v>12.2176</v>
      </c>
      <c r="J94" s="19">
        <f t="shared" si="16"/>
        <v>0.5519999999999999</v>
      </c>
      <c r="K94" s="19">
        <f t="shared" si="17"/>
        <v>0.47839999999999994</v>
      </c>
      <c r="L94" s="19">
        <f t="shared" si="18"/>
        <v>0.0736</v>
      </c>
      <c r="M94" s="19">
        <f t="shared" si="19"/>
        <v>50.121599999999994</v>
      </c>
      <c r="N94" s="19">
        <f>M94/10</f>
        <v>5.01216</v>
      </c>
      <c r="O94" s="47" t="s">
        <v>84</v>
      </c>
    </row>
    <row r="95" spans="1:15" ht="12.75">
      <c r="A95" s="39" t="s">
        <v>550</v>
      </c>
      <c r="B95" s="31" t="s">
        <v>388</v>
      </c>
      <c r="C95" s="47" t="s">
        <v>399</v>
      </c>
      <c r="D95" s="42" t="s">
        <v>52</v>
      </c>
      <c r="E95" s="19">
        <v>46</v>
      </c>
      <c r="F95" s="17"/>
      <c r="G95" s="17">
        <v>80</v>
      </c>
      <c r="H95" s="19">
        <f>(E95/G95)*100</f>
        <v>57.49999999999999</v>
      </c>
      <c r="I95" s="19">
        <f t="shared" si="15"/>
        <v>19.09</v>
      </c>
      <c r="J95" s="19">
        <f t="shared" si="16"/>
        <v>0.8624999999999998</v>
      </c>
      <c r="K95" s="19">
        <f t="shared" si="17"/>
        <v>0.7474999999999998</v>
      </c>
      <c r="L95" s="19">
        <f t="shared" si="18"/>
        <v>0.11499999999999999</v>
      </c>
      <c r="M95" s="19">
        <f t="shared" si="19"/>
        <v>78.31499999999998</v>
      </c>
      <c r="N95" s="19">
        <f>M95/100</f>
        <v>0.7831499999999998</v>
      </c>
      <c r="O95" s="47" t="s">
        <v>400</v>
      </c>
    </row>
    <row r="96" spans="1:15" ht="12.75">
      <c r="A96" s="39" t="s">
        <v>551</v>
      </c>
      <c r="B96" s="31" t="s">
        <v>391</v>
      </c>
      <c r="C96" s="15" t="s">
        <v>52</v>
      </c>
      <c r="D96" s="42" t="s">
        <v>52</v>
      </c>
      <c r="E96" s="19">
        <v>46</v>
      </c>
      <c r="F96" s="17"/>
      <c r="G96" s="17">
        <v>160</v>
      </c>
      <c r="H96" s="19">
        <f>(E96/G96)*100</f>
        <v>28.749999999999996</v>
      </c>
      <c r="I96" s="19">
        <f t="shared" si="15"/>
        <v>9.545</v>
      </c>
      <c r="J96" s="19">
        <f t="shared" si="16"/>
        <v>0.4312499999999999</v>
      </c>
      <c r="K96" s="19">
        <f t="shared" si="17"/>
        <v>0.3737499999999999</v>
      </c>
      <c r="L96" s="19">
        <f t="shared" si="18"/>
        <v>0.057499999999999996</v>
      </c>
      <c r="M96" s="19">
        <f t="shared" si="19"/>
        <v>39.15749999999999</v>
      </c>
      <c r="N96" s="19">
        <f>M96/10</f>
        <v>3.915749999999999</v>
      </c>
      <c r="O96" s="47" t="s">
        <v>401</v>
      </c>
    </row>
    <row r="97" spans="1:15" ht="12.75">
      <c r="A97" s="39" t="s">
        <v>547</v>
      </c>
      <c r="B97" s="31" t="s">
        <v>392</v>
      </c>
      <c r="C97" s="47" t="s">
        <v>396</v>
      </c>
      <c r="D97" s="42" t="s">
        <v>52</v>
      </c>
      <c r="E97" s="19">
        <v>46</v>
      </c>
      <c r="F97" s="17">
        <v>3</v>
      </c>
      <c r="G97" s="17"/>
      <c r="H97" s="19">
        <f>E97*F97</f>
        <v>138</v>
      </c>
      <c r="I97" s="19">
        <f t="shared" si="15"/>
        <v>45.816</v>
      </c>
      <c r="J97" s="19">
        <f t="shared" si="16"/>
        <v>2.07</v>
      </c>
      <c r="K97" s="19">
        <f t="shared" si="17"/>
        <v>1.7939999999999998</v>
      </c>
      <c r="L97" s="19">
        <f t="shared" si="18"/>
        <v>0.276</v>
      </c>
      <c r="M97" s="19">
        <f t="shared" si="19"/>
        <v>187.95600000000002</v>
      </c>
      <c r="N97" s="19">
        <f aca="true" t="shared" si="20" ref="N97:N102">M97</f>
        <v>187.95600000000002</v>
      </c>
      <c r="O97" s="17"/>
    </row>
    <row r="98" spans="1:15" ht="12.75">
      <c r="A98" s="39" t="s">
        <v>548</v>
      </c>
      <c r="B98" s="31" t="s">
        <v>393</v>
      </c>
      <c r="C98" s="47" t="s">
        <v>398</v>
      </c>
      <c r="D98" s="42" t="s">
        <v>52</v>
      </c>
      <c r="E98" s="19">
        <v>46</v>
      </c>
      <c r="F98" s="17">
        <v>1</v>
      </c>
      <c r="G98" s="17"/>
      <c r="H98" s="19">
        <f>E98*F98</f>
        <v>46</v>
      </c>
      <c r="I98" s="19">
        <f t="shared" si="15"/>
        <v>15.272</v>
      </c>
      <c r="J98" s="19">
        <f t="shared" si="16"/>
        <v>0.69</v>
      </c>
      <c r="K98" s="19">
        <f t="shared" si="17"/>
        <v>0.598</v>
      </c>
      <c r="L98" s="19">
        <f t="shared" si="18"/>
        <v>0.092</v>
      </c>
      <c r="M98" s="19">
        <f t="shared" si="19"/>
        <v>62.651999999999994</v>
      </c>
      <c r="N98" s="19">
        <f t="shared" si="20"/>
        <v>62.651999999999994</v>
      </c>
      <c r="O98" s="17"/>
    </row>
    <row r="99" spans="1:15" ht="12.75">
      <c r="A99" s="39" t="s">
        <v>451</v>
      </c>
      <c r="B99" s="30" t="s">
        <v>81</v>
      </c>
      <c r="C99" s="26" t="s">
        <v>82</v>
      </c>
      <c r="D99" s="42" t="s">
        <v>52</v>
      </c>
      <c r="E99" s="19">
        <v>46</v>
      </c>
      <c r="F99" s="17">
        <v>3</v>
      </c>
      <c r="G99" s="17"/>
      <c r="H99" s="19">
        <f>E99*F99</f>
        <v>138</v>
      </c>
      <c r="I99" s="19">
        <f t="shared" si="15"/>
        <v>45.816</v>
      </c>
      <c r="J99" s="19">
        <f t="shared" si="16"/>
        <v>2.07</v>
      </c>
      <c r="K99" s="19">
        <f t="shared" si="17"/>
        <v>1.7939999999999998</v>
      </c>
      <c r="L99" s="19">
        <f t="shared" si="18"/>
        <v>0.276</v>
      </c>
      <c r="M99" s="19">
        <f t="shared" si="19"/>
        <v>187.95600000000002</v>
      </c>
      <c r="N99" s="19">
        <f t="shared" si="20"/>
        <v>187.95600000000002</v>
      </c>
      <c r="O99" s="3"/>
    </row>
    <row r="100" spans="1:15" ht="12.75">
      <c r="A100" s="39" t="s">
        <v>477</v>
      </c>
      <c r="B100" s="39" t="s">
        <v>479</v>
      </c>
      <c r="C100" s="47" t="s">
        <v>356</v>
      </c>
      <c r="D100" s="42" t="s">
        <v>219</v>
      </c>
      <c r="E100" s="19">
        <v>28</v>
      </c>
      <c r="F100" s="3"/>
      <c r="G100" s="3">
        <v>42</v>
      </c>
      <c r="H100" s="19">
        <f>(E100/G100)*100</f>
        <v>66.66666666666666</v>
      </c>
      <c r="I100" s="19">
        <f t="shared" si="15"/>
        <v>22.133333333333333</v>
      </c>
      <c r="J100" s="19">
        <f t="shared" si="16"/>
        <v>0.9999999999999998</v>
      </c>
      <c r="K100" s="19">
        <f t="shared" si="17"/>
        <v>0.8666666666666665</v>
      </c>
      <c r="L100" s="19">
        <f t="shared" si="18"/>
        <v>0.1333333333333333</v>
      </c>
      <c r="M100" s="19">
        <f t="shared" si="19"/>
        <v>90.79999999999998</v>
      </c>
      <c r="N100" s="19">
        <f t="shared" si="20"/>
        <v>90.79999999999998</v>
      </c>
      <c r="O100" s="3"/>
    </row>
    <row r="101" spans="1:15" ht="12.75">
      <c r="A101" s="39" t="s">
        <v>552</v>
      </c>
      <c r="B101" s="39" t="s">
        <v>480</v>
      </c>
      <c r="C101" s="15" t="s">
        <v>52</v>
      </c>
      <c r="D101" s="42" t="s">
        <v>52</v>
      </c>
      <c r="E101" s="19">
        <v>28</v>
      </c>
      <c r="F101" s="36"/>
      <c r="G101" s="37">
        <v>17</v>
      </c>
      <c r="H101" s="19">
        <f>(E101/G101)*100</f>
        <v>164.70588235294116</v>
      </c>
      <c r="I101" s="19">
        <f t="shared" si="15"/>
        <v>54.68235294117647</v>
      </c>
      <c r="J101" s="19">
        <f t="shared" si="16"/>
        <v>2.4705882352941173</v>
      </c>
      <c r="K101" s="19">
        <f t="shared" si="17"/>
        <v>2.141176470588235</v>
      </c>
      <c r="L101" s="19">
        <f t="shared" si="18"/>
        <v>0.32941176470588235</v>
      </c>
      <c r="M101" s="19">
        <f t="shared" si="19"/>
        <v>224.3294117647059</v>
      </c>
      <c r="N101" s="19">
        <f t="shared" si="20"/>
        <v>224.3294117647059</v>
      </c>
      <c r="O101" s="3"/>
    </row>
    <row r="102" spans="1:15" ht="12.75">
      <c r="A102" s="39" t="s">
        <v>553</v>
      </c>
      <c r="B102" s="39" t="s">
        <v>481</v>
      </c>
      <c r="C102" s="15" t="s">
        <v>52</v>
      </c>
      <c r="D102" s="42" t="s">
        <v>52</v>
      </c>
      <c r="E102" s="19">
        <v>28</v>
      </c>
      <c r="F102" s="36"/>
      <c r="G102" s="43">
        <v>45</v>
      </c>
      <c r="H102" s="19">
        <f>(E102/G102)*100</f>
        <v>62.22222222222222</v>
      </c>
      <c r="I102" s="19">
        <f t="shared" si="15"/>
        <v>20.657777777777778</v>
      </c>
      <c r="J102" s="19">
        <f t="shared" si="16"/>
        <v>0.9333333333333332</v>
      </c>
      <c r="K102" s="19">
        <f t="shared" si="17"/>
        <v>0.8088888888888889</v>
      </c>
      <c r="L102" s="19">
        <f t="shared" si="18"/>
        <v>0.12444444444444444</v>
      </c>
      <c r="M102" s="19">
        <f t="shared" si="19"/>
        <v>84.74666666666667</v>
      </c>
      <c r="N102" s="19">
        <f t="shared" si="20"/>
        <v>84.74666666666667</v>
      </c>
      <c r="O102" s="3"/>
    </row>
    <row r="103" spans="1:15" ht="12.75">
      <c r="A103" s="39" t="s">
        <v>555</v>
      </c>
      <c r="B103" s="39" t="s">
        <v>339</v>
      </c>
      <c r="C103" s="47" t="s">
        <v>55</v>
      </c>
      <c r="D103" s="42" t="s">
        <v>52</v>
      </c>
      <c r="E103" s="19">
        <v>28</v>
      </c>
      <c r="F103" s="36"/>
      <c r="G103" s="43">
        <v>275</v>
      </c>
      <c r="H103" s="19">
        <f>(E103/G103)*100</f>
        <v>10.181818181818182</v>
      </c>
      <c r="I103" s="19">
        <f t="shared" si="15"/>
        <v>3.3803636363636365</v>
      </c>
      <c r="J103" s="19">
        <f t="shared" si="16"/>
        <v>0.1527272727272727</v>
      </c>
      <c r="K103" s="19">
        <f t="shared" si="17"/>
        <v>0.13236363636363635</v>
      </c>
      <c r="L103" s="19">
        <f t="shared" si="18"/>
        <v>0.020363636363636365</v>
      </c>
      <c r="M103" s="19">
        <f t="shared" si="19"/>
        <v>13.867636363636365</v>
      </c>
      <c r="N103" s="19">
        <f>M103/10</f>
        <v>1.3867636363636364</v>
      </c>
      <c r="O103" s="3" t="s">
        <v>84</v>
      </c>
    </row>
    <row r="104" spans="1:15" ht="12.75">
      <c r="A104" s="39" t="s">
        <v>556</v>
      </c>
      <c r="B104" s="39" t="s">
        <v>341</v>
      </c>
      <c r="C104" s="47" t="s">
        <v>351</v>
      </c>
      <c r="D104" s="42" t="s">
        <v>52</v>
      </c>
      <c r="E104" s="19">
        <v>28</v>
      </c>
      <c r="F104" s="36"/>
      <c r="G104" s="43">
        <v>380</v>
      </c>
      <c r="H104" s="19">
        <f>(E104/G104)*1000</f>
        <v>73.68421052631578</v>
      </c>
      <c r="I104" s="19">
        <f t="shared" si="15"/>
        <v>24.46315789473684</v>
      </c>
      <c r="J104" s="19">
        <f t="shared" si="16"/>
        <v>1.1052631578947367</v>
      </c>
      <c r="K104" s="19">
        <f t="shared" si="17"/>
        <v>0.9578947368421051</v>
      </c>
      <c r="L104" s="19">
        <f t="shared" si="18"/>
        <v>0.14736842105263157</v>
      </c>
      <c r="M104" s="19">
        <f t="shared" si="19"/>
        <v>100.3578947368421</v>
      </c>
      <c r="N104" s="19">
        <f>M104/100</f>
        <v>1.003578947368421</v>
      </c>
      <c r="O104" s="3"/>
    </row>
    <row r="105" spans="1:15" ht="12.75">
      <c r="A105" s="39" t="s">
        <v>452</v>
      </c>
      <c r="B105" s="25" t="s">
        <v>165</v>
      </c>
      <c r="C105" s="3" t="s">
        <v>86</v>
      </c>
      <c r="D105" s="15" t="s">
        <v>343</v>
      </c>
      <c r="E105" s="4"/>
      <c r="F105" s="3"/>
      <c r="G105" s="3"/>
      <c r="H105" s="4"/>
      <c r="I105" s="19"/>
      <c r="J105" s="19"/>
      <c r="K105" s="19"/>
      <c r="L105" s="4"/>
      <c r="M105" s="4"/>
      <c r="N105" s="4">
        <v>48.27</v>
      </c>
      <c r="O105" s="3"/>
    </row>
    <row r="106" spans="1:15" ht="12.75">
      <c r="A106" s="39" t="s">
        <v>453</v>
      </c>
      <c r="B106" s="25" t="s">
        <v>167</v>
      </c>
      <c r="C106" s="3" t="s">
        <v>87</v>
      </c>
      <c r="D106" s="15" t="s">
        <v>52</v>
      </c>
      <c r="E106" s="4"/>
      <c r="F106" s="4"/>
      <c r="G106" s="3"/>
      <c r="H106" s="4"/>
      <c r="I106" s="19"/>
      <c r="J106" s="19"/>
      <c r="K106" s="19"/>
      <c r="L106" s="4"/>
      <c r="M106" s="4"/>
      <c r="N106" s="4">
        <v>5</v>
      </c>
      <c r="O106" s="3"/>
    </row>
    <row r="107" spans="1:15" ht="12.75">
      <c r="A107" s="39" t="s">
        <v>454</v>
      </c>
      <c r="B107" s="25" t="s">
        <v>167</v>
      </c>
      <c r="C107" s="3" t="s">
        <v>87</v>
      </c>
      <c r="D107" s="15" t="s">
        <v>52</v>
      </c>
      <c r="E107" s="4">
        <v>46</v>
      </c>
      <c r="F107" s="4">
        <v>0.333</v>
      </c>
      <c r="G107" s="3"/>
      <c r="H107" s="4">
        <f>E107*F107</f>
        <v>15.318000000000001</v>
      </c>
      <c r="I107" s="19">
        <f>H107*0.332</f>
        <v>5.0855760000000005</v>
      </c>
      <c r="J107" s="19">
        <f>H107*0.015</f>
        <v>0.22977</v>
      </c>
      <c r="K107" s="19">
        <f>H107*0.013</f>
        <v>0.199134</v>
      </c>
      <c r="L107" s="4">
        <f>H107*0.002</f>
        <v>0.030636000000000004</v>
      </c>
      <c r="M107" s="4">
        <f>H107+I107+J107+K107+L107</f>
        <v>20.863116</v>
      </c>
      <c r="N107" s="4">
        <f>M107</f>
        <v>20.863116</v>
      </c>
      <c r="O107" s="3"/>
    </row>
    <row r="108" spans="1:15" ht="1.5" customHeight="1" hidden="1">
      <c r="A108" s="39"/>
      <c r="B108" s="25"/>
      <c r="C108" s="26"/>
      <c r="D108" s="15"/>
      <c r="E108" s="4"/>
      <c r="F108" s="3"/>
      <c r="G108" s="3"/>
      <c r="H108" s="4"/>
      <c r="I108" s="19"/>
      <c r="J108" s="19"/>
      <c r="K108" s="19"/>
      <c r="L108" s="4"/>
      <c r="M108" s="4"/>
      <c r="N108" s="4"/>
      <c r="O108" s="3"/>
    </row>
    <row r="109" spans="1:15" ht="12.75">
      <c r="A109" s="39" t="s">
        <v>558</v>
      </c>
      <c r="B109" s="25" t="s">
        <v>135</v>
      </c>
      <c r="C109" s="26" t="s">
        <v>109</v>
      </c>
      <c r="D109" s="15" t="s">
        <v>52</v>
      </c>
      <c r="E109" s="4"/>
      <c r="F109" s="3"/>
      <c r="G109" s="3"/>
      <c r="H109" s="4"/>
      <c r="I109" s="19"/>
      <c r="J109" s="19"/>
      <c r="K109" s="19"/>
      <c r="L109" s="4"/>
      <c r="M109" s="4"/>
      <c r="N109" s="4">
        <v>19.8</v>
      </c>
      <c r="O109" s="3"/>
    </row>
    <row r="110" spans="1:15" ht="12.75">
      <c r="A110" s="39" t="s">
        <v>561</v>
      </c>
      <c r="B110" s="25" t="s">
        <v>136</v>
      </c>
      <c r="C110" s="3" t="s">
        <v>516</v>
      </c>
      <c r="D110" s="15" t="s">
        <v>52</v>
      </c>
      <c r="E110" s="4"/>
      <c r="F110" s="3"/>
      <c r="G110" s="3"/>
      <c r="H110" s="4"/>
      <c r="I110" s="19"/>
      <c r="J110" s="19"/>
      <c r="K110" s="19"/>
      <c r="L110" s="4"/>
      <c r="M110" s="4"/>
      <c r="N110" s="4">
        <v>10.57</v>
      </c>
      <c r="O110" s="3"/>
    </row>
    <row r="111" spans="1:15" ht="12.75">
      <c r="A111" s="39" t="s">
        <v>562</v>
      </c>
      <c r="B111" s="25"/>
      <c r="C111" s="15" t="s">
        <v>52</v>
      </c>
      <c r="D111" s="15" t="s">
        <v>52</v>
      </c>
      <c r="E111" s="4"/>
      <c r="F111" s="3"/>
      <c r="G111" s="3"/>
      <c r="H111" s="4"/>
      <c r="I111" s="19"/>
      <c r="J111" s="19"/>
      <c r="K111" s="19"/>
      <c r="L111" s="4"/>
      <c r="M111" s="4"/>
      <c r="N111" s="4">
        <v>19.8</v>
      </c>
      <c r="O111" s="3"/>
    </row>
    <row r="112" spans="1:15" ht="12.75">
      <c r="A112" s="39" t="s">
        <v>563</v>
      </c>
      <c r="B112" s="31"/>
      <c r="C112" s="47" t="s">
        <v>575</v>
      </c>
      <c r="D112" s="15" t="s">
        <v>52</v>
      </c>
      <c r="E112" s="19"/>
      <c r="F112" s="17"/>
      <c r="G112" s="17"/>
      <c r="H112" s="19"/>
      <c r="I112" s="19"/>
      <c r="J112" s="19"/>
      <c r="K112" s="19"/>
      <c r="L112" s="19"/>
      <c r="M112" s="19"/>
      <c r="N112" s="19">
        <v>30.4</v>
      </c>
      <c r="O112" s="47"/>
    </row>
    <row r="113" spans="1:15" ht="12.75">
      <c r="A113" s="59"/>
      <c r="B113" s="63"/>
      <c r="C113" s="84"/>
      <c r="D113" s="83"/>
      <c r="E113" s="70"/>
      <c r="F113" s="20"/>
      <c r="G113" s="20"/>
      <c r="H113" s="70"/>
      <c r="I113" s="70"/>
      <c r="J113" s="70"/>
      <c r="K113" s="70"/>
      <c r="L113" s="70"/>
      <c r="M113" s="70"/>
      <c r="N113" s="70"/>
      <c r="O113" s="84"/>
    </row>
    <row r="114" spans="1:15" ht="12.75">
      <c r="A114" s="59"/>
      <c r="B114" s="63"/>
      <c r="C114" s="84"/>
      <c r="D114" s="83"/>
      <c r="E114" s="70"/>
      <c r="F114" s="20"/>
      <c r="G114" s="20"/>
      <c r="H114" s="70"/>
      <c r="I114" s="70"/>
      <c r="J114" s="70"/>
      <c r="K114" s="70"/>
      <c r="L114" s="70"/>
      <c r="M114" s="70"/>
      <c r="N114" s="70"/>
      <c r="O114" s="84"/>
    </row>
    <row r="115" spans="1:15" ht="12.75">
      <c r="A115" s="59"/>
      <c r="B115" s="63"/>
      <c r="C115" s="49"/>
      <c r="D115" s="83"/>
      <c r="E115" s="70"/>
      <c r="F115" s="20"/>
      <c r="G115" s="20"/>
      <c r="H115" s="70"/>
      <c r="I115" s="70"/>
      <c r="J115" s="70"/>
      <c r="K115" s="70"/>
      <c r="L115" s="70"/>
      <c r="M115" s="70"/>
      <c r="N115" s="70"/>
      <c r="O115" s="84"/>
    </row>
    <row r="116" spans="1:15" ht="12.75">
      <c r="A116" s="59"/>
      <c r="B116" s="63"/>
      <c r="C116" s="84"/>
      <c r="D116" s="83"/>
      <c r="E116" s="70"/>
      <c r="F116" s="20"/>
      <c r="G116" s="20"/>
      <c r="H116" s="70"/>
      <c r="I116" s="70"/>
      <c r="J116" s="70"/>
      <c r="K116" s="70"/>
      <c r="L116" s="70"/>
      <c r="M116" s="70"/>
      <c r="N116" s="70"/>
      <c r="O116" s="83"/>
    </row>
    <row r="117" spans="1:15" ht="12.75">
      <c r="A117" s="59"/>
      <c r="B117" s="63"/>
      <c r="C117" s="84"/>
      <c r="D117" s="83"/>
      <c r="E117" s="70"/>
      <c r="F117" s="20"/>
      <c r="G117" s="20"/>
      <c r="H117" s="70"/>
      <c r="I117" s="70"/>
      <c r="J117" s="70"/>
      <c r="K117" s="70"/>
      <c r="L117" s="70"/>
      <c r="M117" s="70"/>
      <c r="N117" s="70"/>
      <c r="O117" s="20"/>
    </row>
    <row r="118" spans="1:15" ht="12.75">
      <c r="A118" s="59"/>
      <c r="B118" s="85"/>
      <c r="C118" s="86"/>
      <c r="D118" s="83"/>
      <c r="E118" s="70"/>
      <c r="F118" s="20"/>
      <c r="G118" s="20"/>
      <c r="H118" s="70"/>
      <c r="I118" s="70"/>
      <c r="J118" s="70"/>
      <c r="K118" s="70"/>
      <c r="L118" s="70"/>
      <c r="M118" s="70"/>
      <c r="N118" s="70"/>
      <c r="O118" s="20"/>
    </row>
    <row r="119" spans="1:15" ht="12.75">
      <c r="A119" s="59"/>
      <c r="B119" s="59"/>
      <c r="C119" s="84"/>
      <c r="D119" s="83"/>
      <c r="E119" s="70"/>
      <c r="F119" s="7"/>
      <c r="G119" s="7"/>
      <c r="H119" s="70"/>
      <c r="I119" s="70"/>
      <c r="J119" s="70"/>
      <c r="K119" s="70"/>
      <c r="L119" s="70"/>
      <c r="M119" s="70"/>
      <c r="N119" s="70"/>
      <c r="O119" s="7"/>
    </row>
    <row r="120" spans="1:15" ht="12.75">
      <c r="A120" s="59"/>
      <c r="B120" s="59"/>
      <c r="C120" s="49"/>
      <c r="D120" s="83"/>
      <c r="E120" s="70"/>
      <c r="F120" s="87"/>
      <c r="G120" s="88"/>
      <c r="H120" s="70"/>
      <c r="I120" s="70"/>
      <c r="J120" s="70"/>
      <c r="K120" s="70"/>
      <c r="L120" s="70"/>
      <c r="M120" s="70"/>
      <c r="N120" s="70"/>
      <c r="O120" s="7"/>
    </row>
    <row r="121" spans="1:15" ht="12.75">
      <c r="A121" s="59"/>
      <c r="B121" s="59"/>
      <c r="C121" s="49"/>
      <c r="D121" s="83"/>
      <c r="E121" s="70"/>
      <c r="F121" s="87"/>
      <c r="G121" s="89"/>
      <c r="H121" s="70"/>
      <c r="I121" s="70"/>
      <c r="J121" s="70"/>
      <c r="K121" s="70"/>
      <c r="L121" s="70"/>
      <c r="M121" s="70"/>
      <c r="N121" s="70"/>
      <c r="O121" s="7"/>
    </row>
    <row r="122" spans="1:15" ht="12.75">
      <c r="A122" s="59"/>
      <c r="B122" s="59"/>
      <c r="C122" s="84"/>
      <c r="D122" s="83"/>
      <c r="E122" s="70"/>
      <c r="F122" s="87"/>
      <c r="G122" s="89"/>
      <c r="H122" s="70"/>
      <c r="I122" s="70"/>
      <c r="J122" s="70"/>
      <c r="K122" s="70"/>
      <c r="L122" s="70"/>
      <c r="M122" s="70"/>
      <c r="N122" s="70"/>
      <c r="O122" s="7"/>
    </row>
    <row r="123" spans="1:15" ht="12.75">
      <c r="A123" s="59"/>
      <c r="B123" s="59"/>
      <c r="C123" s="84"/>
      <c r="D123" s="83"/>
      <c r="E123" s="70"/>
      <c r="F123" s="87"/>
      <c r="G123" s="89"/>
      <c r="H123" s="70"/>
      <c r="I123" s="70"/>
      <c r="J123" s="70"/>
      <c r="K123" s="70"/>
      <c r="L123" s="70"/>
      <c r="M123" s="70"/>
      <c r="N123" s="70"/>
      <c r="O123" s="83"/>
    </row>
    <row r="124" spans="1:15" ht="12.75">
      <c r="A124" s="59"/>
      <c r="B124" s="63"/>
      <c r="C124" s="7"/>
      <c r="D124" s="83"/>
      <c r="E124" s="70"/>
      <c r="F124" s="87"/>
      <c r="G124" s="88"/>
      <c r="H124" s="8"/>
      <c r="I124" s="70"/>
      <c r="J124" s="70"/>
      <c r="K124" s="70"/>
      <c r="L124" s="8"/>
      <c r="M124" s="8"/>
      <c r="N124" s="8"/>
      <c r="O124" s="7"/>
    </row>
    <row r="125" spans="1:15" ht="12.75">
      <c r="A125" s="59"/>
      <c r="B125" s="63"/>
      <c r="C125" s="49"/>
      <c r="D125" s="49"/>
      <c r="E125" s="70"/>
      <c r="F125" s="87"/>
      <c r="G125" s="88"/>
      <c r="H125" s="8"/>
      <c r="I125" s="70"/>
      <c r="J125" s="70"/>
      <c r="K125" s="70"/>
      <c r="L125" s="8"/>
      <c r="M125" s="8"/>
      <c r="N125" s="8"/>
      <c r="O125" s="49"/>
    </row>
    <row r="126" spans="1:15" ht="12.75">
      <c r="A126" s="59"/>
      <c r="B126" s="20"/>
      <c r="C126" s="7"/>
      <c r="D126" s="49"/>
      <c r="E126" s="8"/>
      <c r="F126" s="7"/>
      <c r="G126" s="7"/>
      <c r="H126" s="8"/>
      <c r="I126" s="70"/>
      <c r="J126" s="70"/>
      <c r="K126" s="70"/>
      <c r="L126" s="8"/>
      <c r="M126" s="8"/>
      <c r="N126" s="8"/>
      <c r="O126" s="7"/>
    </row>
    <row r="127" spans="1:15" ht="12.75">
      <c r="A127" s="59"/>
      <c r="B127" s="20"/>
      <c r="C127" s="49"/>
      <c r="D127" s="49"/>
      <c r="E127" s="8"/>
      <c r="F127" s="7"/>
      <c r="G127" s="7"/>
      <c r="H127" s="8"/>
      <c r="I127" s="70"/>
      <c r="J127" s="70"/>
      <c r="K127" s="70"/>
      <c r="L127" s="8"/>
      <c r="M127" s="8"/>
      <c r="N127" s="8"/>
      <c r="O127" s="49"/>
    </row>
    <row r="128" spans="1:15" ht="12.75">
      <c r="A128" s="59"/>
      <c r="B128" s="20"/>
      <c r="C128" s="7"/>
      <c r="D128" s="49"/>
      <c r="E128" s="8"/>
      <c r="F128" s="7"/>
      <c r="G128" s="7"/>
      <c r="H128" s="8"/>
      <c r="I128" s="70"/>
      <c r="J128" s="70"/>
      <c r="K128" s="70"/>
      <c r="L128" s="8"/>
      <c r="M128" s="8"/>
      <c r="N128" s="8"/>
      <c r="O128" s="7"/>
    </row>
    <row r="129" spans="1:15" ht="12.75">
      <c r="A129" s="59"/>
      <c r="B129" s="20"/>
      <c r="C129" s="49"/>
      <c r="D129" s="49"/>
      <c r="E129" s="8"/>
      <c r="F129" s="7"/>
      <c r="G129" s="7"/>
      <c r="H129" s="8"/>
      <c r="I129" s="70"/>
      <c r="J129" s="70"/>
      <c r="K129" s="70"/>
      <c r="L129" s="8"/>
      <c r="M129" s="8"/>
      <c r="N129" s="8"/>
      <c r="O129" s="7"/>
    </row>
    <row r="130" spans="1:15" ht="12.75">
      <c r="A130" s="59"/>
      <c r="B130" s="20"/>
      <c r="C130" s="7"/>
      <c r="D130" s="49"/>
      <c r="E130" s="8"/>
      <c r="F130" s="7"/>
      <c r="G130" s="7"/>
      <c r="H130" s="8"/>
      <c r="I130" s="70"/>
      <c r="J130" s="70"/>
      <c r="K130" s="70"/>
      <c r="L130" s="8"/>
      <c r="M130" s="8"/>
      <c r="N130" s="8"/>
      <c r="O130" s="7"/>
    </row>
    <row r="131" spans="1:15" ht="12.75">
      <c r="A131" s="59"/>
      <c r="B131" s="20"/>
      <c r="C131" s="49"/>
      <c r="D131" s="49"/>
      <c r="E131" s="8"/>
      <c r="F131" s="7"/>
      <c r="G131" s="7"/>
      <c r="H131" s="8"/>
      <c r="I131" s="70"/>
      <c r="J131" s="70"/>
      <c r="K131" s="70"/>
      <c r="L131" s="8"/>
      <c r="M131" s="8"/>
      <c r="N131" s="8"/>
      <c r="O131" s="49"/>
    </row>
    <row r="132" spans="1:15" ht="12.75">
      <c r="A132" s="59"/>
      <c r="B132" s="20"/>
      <c r="C132" s="49"/>
      <c r="D132" s="49"/>
      <c r="E132" s="8"/>
      <c r="F132" s="7"/>
      <c r="G132" s="7"/>
      <c r="H132" s="8"/>
      <c r="I132" s="70"/>
      <c r="J132" s="70"/>
      <c r="K132" s="70"/>
      <c r="L132" s="8"/>
      <c r="M132" s="8"/>
      <c r="N132" s="8"/>
      <c r="O132" s="49"/>
    </row>
    <row r="133" spans="1:15" ht="12.75">
      <c r="A133" s="59"/>
      <c r="B133" s="20"/>
      <c r="C133" s="7"/>
      <c r="D133" s="49"/>
      <c r="E133" s="8"/>
      <c r="F133" s="7"/>
      <c r="G133" s="7"/>
      <c r="H133" s="8"/>
      <c r="I133" s="70"/>
      <c r="J133" s="70"/>
      <c r="K133" s="70"/>
      <c r="L133" s="8"/>
      <c r="M133" s="8"/>
      <c r="N133" s="8"/>
      <c r="O133" s="7"/>
    </row>
    <row r="134" spans="1:15" ht="12.75">
      <c r="A134" s="59"/>
      <c r="B134" s="20"/>
      <c r="C134" s="49"/>
      <c r="D134" s="49"/>
      <c r="E134" s="8"/>
      <c r="F134" s="7"/>
      <c r="G134" s="7"/>
      <c r="H134" s="8"/>
      <c r="I134" s="70"/>
      <c r="J134" s="70"/>
      <c r="K134" s="70"/>
      <c r="L134" s="8"/>
      <c r="M134" s="8"/>
      <c r="N134" s="8"/>
      <c r="O134" s="49"/>
    </row>
    <row r="135" spans="1:15" ht="12.75">
      <c r="A135" s="59"/>
      <c r="B135" s="20"/>
      <c r="C135" s="49"/>
      <c r="D135" s="49"/>
      <c r="E135" s="8"/>
      <c r="F135" s="7"/>
      <c r="G135" s="7"/>
      <c r="H135" s="8"/>
      <c r="I135" s="70"/>
      <c r="J135" s="70"/>
      <c r="K135" s="70"/>
      <c r="L135" s="8"/>
      <c r="M135" s="8"/>
      <c r="N135" s="8"/>
      <c r="O135" s="7"/>
    </row>
    <row r="136" spans="1:15" ht="12.75">
      <c r="A136" s="59"/>
      <c r="B136" s="20"/>
      <c r="C136" s="49"/>
      <c r="D136" s="49"/>
      <c r="E136" s="8"/>
      <c r="F136" s="7"/>
      <c r="G136" s="7"/>
      <c r="H136" s="8"/>
      <c r="I136" s="70"/>
      <c r="J136" s="70"/>
      <c r="K136" s="70"/>
      <c r="L136" s="8"/>
      <c r="M136" s="8"/>
      <c r="N136" s="8"/>
      <c r="O136" s="7"/>
    </row>
    <row r="137" spans="1:15" ht="12.75">
      <c r="A137" s="59"/>
      <c r="B137" s="20"/>
      <c r="C137" s="49"/>
      <c r="D137" s="49"/>
      <c r="E137" s="8"/>
      <c r="F137" s="7"/>
      <c r="G137" s="7"/>
      <c r="H137" s="8"/>
      <c r="I137" s="70"/>
      <c r="J137" s="70"/>
      <c r="K137" s="70"/>
      <c r="L137" s="8"/>
      <c r="M137" s="8"/>
      <c r="N137" s="8"/>
      <c r="O137" s="49"/>
    </row>
    <row r="138" spans="1:15" ht="12.75">
      <c r="A138" s="59"/>
      <c r="B138" s="20"/>
      <c r="C138" s="49"/>
      <c r="D138" s="49"/>
      <c r="E138" s="8"/>
      <c r="F138" s="7"/>
      <c r="G138" s="7"/>
      <c r="H138" s="8"/>
      <c r="I138" s="70"/>
      <c r="J138" s="70"/>
      <c r="K138" s="70"/>
      <c r="L138" s="8"/>
      <c r="M138" s="8"/>
      <c r="N138" s="8"/>
      <c r="O138" s="49"/>
    </row>
    <row r="139" spans="1:15" ht="12.75">
      <c r="A139" s="59"/>
      <c r="B139" s="20"/>
      <c r="C139" s="49"/>
      <c r="D139" s="49"/>
      <c r="E139" s="8"/>
      <c r="F139" s="7"/>
      <c r="G139" s="7"/>
      <c r="H139" s="8"/>
      <c r="I139" s="70"/>
      <c r="J139" s="70"/>
      <c r="K139" s="70"/>
      <c r="L139" s="8"/>
      <c r="M139" s="8"/>
      <c r="N139" s="8"/>
      <c r="O139" s="49"/>
    </row>
    <row r="140" spans="1:15" ht="12.75">
      <c r="A140" s="59"/>
      <c r="B140" s="20"/>
      <c r="C140" s="7"/>
      <c r="D140" s="49"/>
      <c r="E140" s="8"/>
      <c r="F140" s="7"/>
      <c r="G140" s="7"/>
      <c r="H140" s="8"/>
      <c r="I140" s="70"/>
      <c r="J140" s="70"/>
      <c r="K140" s="70"/>
      <c r="L140" s="8"/>
      <c r="M140" s="8"/>
      <c r="N140" s="8"/>
      <c r="O140" s="7"/>
    </row>
    <row r="141" spans="1:15" ht="12.75">
      <c r="A141" s="59"/>
      <c r="B141" s="20"/>
      <c r="C141" s="7"/>
      <c r="D141" s="49"/>
      <c r="E141" s="8"/>
      <c r="F141" s="7"/>
      <c r="G141" s="7"/>
      <c r="H141" s="8"/>
      <c r="I141" s="70"/>
      <c r="J141" s="70"/>
      <c r="K141" s="70"/>
      <c r="L141" s="8"/>
      <c r="M141" s="8"/>
      <c r="N141" s="8"/>
      <c r="O141" s="7"/>
    </row>
    <row r="142" spans="1:15" ht="12.75">
      <c r="A142" s="59"/>
      <c r="B142" s="20"/>
      <c r="C142" s="7"/>
      <c r="D142" s="49"/>
      <c r="E142" s="8"/>
      <c r="F142" s="7"/>
      <c r="G142" s="7"/>
      <c r="H142" s="8"/>
      <c r="I142" s="70"/>
      <c r="J142" s="70"/>
      <c r="K142" s="70"/>
      <c r="L142" s="8"/>
      <c r="M142" s="8"/>
      <c r="N142" s="8"/>
      <c r="O142" s="7"/>
    </row>
    <row r="143" spans="1:15" ht="12.75">
      <c r="A143" s="59"/>
      <c r="B143" s="20"/>
      <c r="C143" s="7"/>
      <c r="D143" s="49"/>
      <c r="E143" s="8"/>
      <c r="F143" s="7"/>
      <c r="G143" s="7"/>
      <c r="H143" s="8"/>
      <c r="I143" s="70"/>
      <c r="J143" s="70"/>
      <c r="K143" s="70"/>
      <c r="L143" s="8"/>
      <c r="M143" s="8"/>
      <c r="N143" s="8"/>
      <c r="O143" s="7"/>
    </row>
    <row r="144" spans="1:15" ht="12.75">
      <c r="A144" s="59"/>
      <c r="B144" s="20"/>
      <c r="C144" s="7"/>
      <c r="D144" s="49"/>
      <c r="E144" s="8"/>
      <c r="F144" s="7"/>
      <c r="G144" s="7"/>
      <c r="H144" s="8"/>
      <c r="I144" s="70"/>
      <c r="J144" s="70"/>
      <c r="K144" s="70"/>
      <c r="L144" s="8"/>
      <c r="M144" s="8"/>
      <c r="N144" s="8"/>
      <c r="O144" s="7"/>
    </row>
    <row r="145" spans="1:15" ht="12.75">
      <c r="A145" s="59"/>
      <c r="B145" s="71"/>
      <c r="C145" s="7"/>
      <c r="D145" s="49"/>
      <c r="E145" s="8"/>
      <c r="F145" s="7"/>
      <c r="G145" s="7"/>
      <c r="H145" s="8"/>
      <c r="I145" s="70"/>
      <c r="J145" s="70"/>
      <c r="K145" s="70"/>
      <c r="L145" s="8"/>
      <c r="M145" s="8"/>
      <c r="N145" s="8"/>
      <c r="O145" s="7"/>
    </row>
    <row r="146" spans="1:15" ht="12.75">
      <c r="A146" s="59"/>
      <c r="B146" s="71"/>
      <c r="C146" s="7"/>
      <c r="D146" s="49"/>
      <c r="E146" s="8"/>
      <c r="F146" s="7"/>
      <c r="G146" s="7"/>
      <c r="H146" s="8"/>
      <c r="I146" s="70"/>
      <c r="J146" s="70"/>
      <c r="K146" s="70"/>
      <c r="L146" s="8"/>
      <c r="M146" s="8"/>
      <c r="N146" s="8"/>
      <c r="O146" s="7"/>
    </row>
    <row r="147" spans="1:15" ht="12.75">
      <c r="A147" s="59"/>
      <c r="B147" s="71"/>
      <c r="C147" s="49"/>
      <c r="D147" s="49"/>
      <c r="E147" s="8"/>
      <c r="F147" s="7"/>
      <c r="G147" s="7"/>
      <c r="H147" s="8"/>
      <c r="I147" s="70"/>
      <c r="J147" s="70"/>
      <c r="K147" s="70"/>
      <c r="L147" s="8"/>
      <c r="M147" s="8"/>
      <c r="N147" s="8"/>
      <c r="O147" s="7"/>
    </row>
    <row r="148" spans="1:15" ht="12.75">
      <c r="A148" s="59"/>
      <c r="B148" s="71"/>
      <c r="C148" s="7"/>
      <c r="D148" s="49"/>
      <c r="E148" s="8"/>
      <c r="F148" s="7"/>
      <c r="G148" s="7"/>
      <c r="H148" s="8"/>
      <c r="I148" s="70"/>
      <c r="J148" s="70"/>
      <c r="K148" s="70"/>
      <c r="L148" s="8"/>
      <c r="M148" s="8"/>
      <c r="N148" s="8"/>
      <c r="O148" s="7"/>
    </row>
    <row r="149" spans="1:15" ht="12.75">
      <c r="A149" s="59"/>
      <c r="B149" s="71"/>
      <c r="C149" s="49"/>
      <c r="D149" s="49"/>
      <c r="E149" s="8"/>
      <c r="F149" s="7"/>
      <c r="G149" s="7"/>
      <c r="H149" s="8"/>
      <c r="I149" s="70"/>
      <c r="J149" s="70"/>
      <c r="K149" s="70"/>
      <c r="L149" s="8"/>
      <c r="M149" s="8"/>
      <c r="N149" s="8"/>
      <c r="O149" s="7"/>
    </row>
    <row r="150" spans="1:15" ht="12.75">
      <c r="A150" s="59"/>
      <c r="B150" s="71"/>
      <c r="C150" s="7"/>
      <c r="D150" s="49"/>
      <c r="E150" s="8"/>
      <c r="F150" s="7"/>
      <c r="G150" s="7"/>
      <c r="H150" s="8"/>
      <c r="I150" s="70"/>
      <c r="J150" s="70"/>
      <c r="K150" s="70"/>
      <c r="L150" s="8"/>
      <c r="M150" s="8"/>
      <c r="N150" s="8"/>
      <c r="O150" s="7"/>
    </row>
    <row r="151" spans="1:15" ht="12.75">
      <c r="A151" s="59"/>
      <c r="B151" s="71"/>
      <c r="C151" s="7"/>
      <c r="D151" s="49"/>
      <c r="E151" s="8"/>
      <c r="F151" s="7"/>
      <c r="G151" s="7"/>
      <c r="H151" s="8"/>
      <c r="I151" s="70"/>
      <c r="J151" s="70"/>
      <c r="K151" s="70"/>
      <c r="L151" s="8"/>
      <c r="M151" s="8"/>
      <c r="N151" s="8"/>
      <c r="O151" s="7"/>
    </row>
    <row r="152" spans="1:15" ht="12.75">
      <c r="A152" s="59"/>
      <c r="B152" s="71"/>
      <c r="C152" s="7"/>
      <c r="D152" s="49"/>
      <c r="E152" s="8"/>
      <c r="F152" s="7"/>
      <c r="G152" s="7"/>
      <c r="H152" s="8"/>
      <c r="I152" s="70"/>
      <c r="J152" s="70"/>
      <c r="K152" s="70"/>
      <c r="L152" s="8"/>
      <c r="M152" s="8"/>
      <c r="N152" s="8"/>
      <c r="O152" s="7"/>
    </row>
    <row r="153" spans="1:15" ht="12.75">
      <c r="A153" s="59"/>
      <c r="B153" s="71"/>
      <c r="C153" s="49"/>
      <c r="D153" s="49"/>
      <c r="E153" s="8"/>
      <c r="F153" s="7"/>
      <c r="G153" s="7"/>
      <c r="H153" s="8"/>
      <c r="I153" s="70"/>
      <c r="J153" s="70"/>
      <c r="K153" s="70"/>
      <c r="L153" s="8"/>
      <c r="M153" s="8"/>
      <c r="N153" s="8"/>
      <c r="O153" s="7"/>
    </row>
    <row r="154" spans="1:15" ht="12.75">
      <c r="A154" s="59"/>
      <c r="B154" s="71"/>
      <c r="C154" s="7"/>
      <c r="D154" s="49"/>
      <c r="E154" s="8"/>
      <c r="F154" s="8"/>
      <c r="G154" s="7"/>
      <c r="H154" s="8"/>
      <c r="I154" s="70"/>
      <c r="J154" s="70"/>
      <c r="K154" s="70"/>
      <c r="L154" s="8"/>
      <c r="M154" s="8"/>
      <c r="N154" s="8"/>
      <c r="O154" s="7"/>
    </row>
    <row r="155" spans="1:15" ht="12.75">
      <c r="A155" s="59"/>
      <c r="B155" s="71"/>
      <c r="C155" s="7"/>
      <c r="D155" s="49"/>
      <c r="E155" s="8"/>
      <c r="F155" s="7"/>
      <c r="G155" s="7"/>
      <c r="H155" s="8"/>
      <c r="I155" s="70"/>
      <c r="J155" s="70"/>
      <c r="K155" s="70"/>
      <c r="L155" s="8"/>
      <c r="M155" s="8"/>
      <c r="N155" s="8"/>
      <c r="O155" s="7"/>
    </row>
    <row r="156" spans="1:15" ht="12.75">
      <c r="A156" s="59"/>
      <c r="B156" s="71"/>
      <c r="C156" s="49"/>
      <c r="D156" s="49"/>
      <c r="E156" s="8"/>
      <c r="F156" s="7"/>
      <c r="G156" s="7"/>
      <c r="H156" s="8"/>
      <c r="I156" s="70"/>
      <c r="J156" s="70"/>
      <c r="K156" s="70"/>
      <c r="L156" s="8"/>
      <c r="M156" s="8"/>
      <c r="N156" s="8"/>
      <c r="O156" s="7"/>
    </row>
    <row r="157" spans="1:15" ht="12.75">
      <c r="A157" s="59"/>
      <c r="B157" s="71"/>
      <c r="C157" s="49"/>
      <c r="D157" s="49"/>
      <c r="E157" s="8"/>
      <c r="F157" s="7"/>
      <c r="G157" s="7"/>
      <c r="H157" s="8"/>
      <c r="I157" s="70"/>
      <c r="J157" s="70"/>
      <c r="K157" s="70"/>
      <c r="L157" s="8"/>
      <c r="M157" s="8"/>
      <c r="N157" s="8"/>
      <c r="O157" s="7"/>
    </row>
    <row r="158" spans="1:15" ht="12.75">
      <c r="A158" s="59"/>
      <c r="B158" s="71"/>
      <c r="C158" s="7"/>
      <c r="D158" s="49"/>
      <c r="E158" s="8"/>
      <c r="F158" s="7"/>
      <c r="G158" s="7"/>
      <c r="H158" s="8"/>
      <c r="I158" s="70"/>
      <c r="J158" s="70"/>
      <c r="K158" s="70"/>
      <c r="L158" s="8"/>
      <c r="M158" s="8"/>
      <c r="N158" s="8"/>
      <c r="O158" s="7"/>
    </row>
    <row r="159" spans="1:15" ht="12.75">
      <c r="A159" s="59"/>
      <c r="B159" s="71"/>
      <c r="C159" s="49"/>
      <c r="D159" s="49"/>
      <c r="E159" s="8"/>
      <c r="F159" s="7"/>
      <c r="G159" s="7"/>
      <c r="H159" s="8"/>
      <c r="I159" s="70"/>
      <c r="J159" s="70"/>
      <c r="K159" s="70"/>
      <c r="L159" s="8"/>
      <c r="M159" s="8"/>
      <c r="N159" s="8"/>
      <c r="O159" s="7"/>
    </row>
    <row r="160" spans="1:15" ht="12.75">
      <c r="A160" s="59"/>
      <c r="B160" s="71"/>
      <c r="C160" s="49"/>
      <c r="D160" s="49"/>
      <c r="E160" s="8"/>
      <c r="F160" s="7"/>
      <c r="G160" s="7"/>
      <c r="H160" s="8"/>
      <c r="I160" s="70"/>
      <c r="J160" s="70"/>
      <c r="K160" s="70"/>
      <c r="L160" s="8"/>
      <c r="M160" s="8"/>
      <c r="N160" s="8"/>
      <c r="O160" s="7"/>
    </row>
    <row r="161" spans="1:15" ht="12.75">
      <c r="A161" s="59"/>
      <c r="B161" s="20"/>
      <c r="C161" s="7"/>
      <c r="D161" s="49"/>
      <c r="E161" s="70"/>
      <c r="F161" s="7"/>
      <c r="G161" s="7"/>
      <c r="H161" s="8"/>
      <c r="I161" s="70"/>
      <c r="J161" s="70"/>
      <c r="K161" s="70"/>
      <c r="L161" s="8"/>
      <c r="M161" s="8"/>
      <c r="N161" s="8"/>
      <c r="O161" s="7"/>
    </row>
    <row r="162" spans="1:15" ht="12.75">
      <c r="A162" s="59"/>
      <c r="B162" s="20"/>
      <c r="C162" s="49"/>
      <c r="D162" s="49"/>
      <c r="E162" s="70"/>
      <c r="F162" s="7"/>
      <c r="G162" s="7"/>
      <c r="H162" s="8"/>
      <c r="I162" s="70"/>
      <c r="J162" s="70"/>
      <c r="K162" s="70"/>
      <c r="L162" s="8"/>
      <c r="M162" s="8"/>
      <c r="N162" s="8"/>
      <c r="O162" s="7"/>
    </row>
    <row r="163" spans="1:15" ht="12.75">
      <c r="A163" s="59"/>
      <c r="B163" s="20"/>
      <c r="C163" s="49"/>
      <c r="D163" s="49"/>
      <c r="E163" s="70"/>
      <c r="F163" s="7"/>
      <c r="G163" s="7"/>
      <c r="H163" s="8"/>
      <c r="I163" s="70"/>
      <c r="J163" s="70"/>
      <c r="K163" s="70"/>
      <c r="L163" s="8"/>
      <c r="M163" s="8"/>
      <c r="N163" s="8"/>
      <c r="O163" s="7"/>
    </row>
    <row r="164" spans="1:15" ht="12.75">
      <c r="A164" s="59"/>
      <c r="B164" s="71"/>
      <c r="C164" s="7"/>
      <c r="D164" s="49"/>
      <c r="E164" s="8"/>
      <c r="F164" s="7"/>
      <c r="G164" s="7"/>
      <c r="H164" s="8"/>
      <c r="I164" s="70"/>
      <c r="J164" s="70"/>
      <c r="K164" s="70"/>
      <c r="L164" s="8"/>
      <c r="M164" s="8"/>
      <c r="N164" s="8"/>
      <c r="O164" s="7"/>
    </row>
    <row r="165" spans="1:15" ht="12.75">
      <c r="A165" s="59"/>
      <c r="B165" s="71"/>
      <c r="C165" s="7"/>
      <c r="D165" s="49"/>
      <c r="E165" s="8"/>
      <c r="F165" s="7"/>
      <c r="G165" s="7"/>
      <c r="H165" s="8"/>
      <c r="I165" s="70"/>
      <c r="J165" s="70"/>
      <c r="K165" s="70"/>
      <c r="L165" s="8"/>
      <c r="M165" s="8"/>
      <c r="N165" s="8"/>
      <c r="O165" s="7"/>
    </row>
    <row r="166" spans="1:15" ht="12.75">
      <c r="A166" s="59"/>
      <c r="B166" s="71"/>
      <c r="C166" s="7"/>
      <c r="D166" s="49"/>
      <c r="E166" s="8"/>
      <c r="F166" s="7"/>
      <c r="G166" s="7"/>
      <c r="H166" s="8"/>
      <c r="I166" s="70"/>
      <c r="J166" s="70"/>
      <c r="K166" s="70"/>
      <c r="L166" s="8"/>
      <c r="M166" s="8"/>
      <c r="N166" s="8"/>
      <c r="O166" s="7"/>
    </row>
    <row r="167" spans="1:15" ht="12.75">
      <c r="A167" s="59"/>
      <c r="B167" s="71"/>
      <c r="C167" s="7"/>
      <c r="D167" s="49"/>
      <c r="E167" s="8"/>
      <c r="F167" s="7"/>
      <c r="G167" s="7"/>
      <c r="H167" s="8"/>
      <c r="I167" s="70"/>
      <c r="J167" s="70"/>
      <c r="K167" s="70"/>
      <c r="L167" s="8"/>
      <c r="M167" s="8"/>
      <c r="N167" s="8"/>
      <c r="O167" s="7"/>
    </row>
    <row r="168" spans="1:15" ht="12.75">
      <c r="A168" s="59"/>
      <c r="B168" s="71"/>
      <c r="C168" s="49"/>
      <c r="D168" s="49"/>
      <c r="E168" s="8"/>
      <c r="F168" s="7"/>
      <c r="G168" s="7"/>
      <c r="H168" s="8"/>
      <c r="I168" s="70"/>
      <c r="J168" s="70"/>
      <c r="K168" s="70"/>
      <c r="L168" s="8"/>
      <c r="M168" s="8"/>
      <c r="N168" s="8"/>
      <c r="O168" s="49"/>
    </row>
    <row r="169" spans="1:15" ht="12.75">
      <c r="A169" s="59"/>
      <c r="B169" s="71"/>
      <c r="C169" s="7"/>
      <c r="D169" s="49"/>
      <c r="E169" s="8"/>
      <c r="F169" s="7"/>
      <c r="G169" s="7"/>
      <c r="H169" s="8"/>
      <c r="I169" s="70"/>
      <c r="J169" s="70"/>
      <c r="K169" s="70"/>
      <c r="L169" s="8"/>
      <c r="M169" s="8"/>
      <c r="N169" s="8"/>
      <c r="O169" s="7"/>
    </row>
    <row r="170" spans="1:15" ht="12.75">
      <c r="A170" s="59"/>
      <c r="B170" s="71"/>
      <c r="C170" s="49"/>
      <c r="D170" s="49"/>
      <c r="E170" s="8"/>
      <c r="F170" s="7"/>
      <c r="G170" s="7"/>
      <c r="H170" s="8"/>
      <c r="I170" s="70"/>
      <c r="J170" s="70"/>
      <c r="K170" s="70"/>
      <c r="L170" s="8"/>
      <c r="M170" s="8"/>
      <c r="N170" s="8"/>
      <c r="O170" s="49"/>
    </row>
    <row r="171" spans="1:15" ht="12.75">
      <c r="A171" s="59"/>
      <c r="B171" s="71"/>
      <c r="C171" s="49"/>
      <c r="D171" s="49"/>
      <c r="E171" s="8"/>
      <c r="F171" s="7"/>
      <c r="G171" s="7"/>
      <c r="H171" s="8"/>
      <c r="I171" s="70"/>
      <c r="J171" s="70"/>
      <c r="K171" s="70"/>
      <c r="L171" s="8"/>
      <c r="M171" s="8"/>
      <c r="N171" s="8"/>
      <c r="O171" s="49"/>
    </row>
    <row r="172" spans="1:15" ht="12.75">
      <c r="A172" s="59"/>
      <c r="B172" s="71"/>
      <c r="C172" s="7"/>
      <c r="D172" s="49"/>
      <c r="E172" s="8"/>
      <c r="F172" s="7"/>
      <c r="G172" s="7"/>
      <c r="H172" s="8"/>
      <c r="I172" s="70"/>
      <c r="J172" s="70"/>
      <c r="K172" s="70"/>
      <c r="L172" s="8"/>
      <c r="M172" s="8"/>
      <c r="N172" s="8"/>
      <c r="O172" s="7"/>
    </row>
    <row r="173" spans="1:15" ht="12.75">
      <c r="A173" s="59"/>
      <c r="B173" s="71"/>
      <c r="C173" s="49"/>
      <c r="D173" s="49"/>
      <c r="E173" s="8"/>
      <c r="F173" s="7"/>
      <c r="G173" s="7"/>
      <c r="H173" s="8"/>
      <c r="I173" s="70"/>
      <c r="J173" s="70"/>
      <c r="K173" s="70"/>
      <c r="L173" s="8"/>
      <c r="M173" s="8"/>
      <c r="N173" s="8"/>
      <c r="O173" s="49"/>
    </row>
    <row r="174" spans="1:15" ht="12.75">
      <c r="A174" s="59"/>
      <c r="B174" s="71"/>
      <c r="C174" s="49"/>
      <c r="D174" s="49"/>
      <c r="E174" s="8"/>
      <c r="F174" s="7"/>
      <c r="G174" s="7"/>
      <c r="H174" s="8"/>
      <c r="I174" s="70"/>
      <c r="J174" s="70"/>
      <c r="K174" s="70"/>
      <c r="L174" s="8"/>
      <c r="M174" s="8"/>
      <c r="N174" s="8"/>
      <c r="O174" s="49"/>
    </row>
    <row r="175" spans="1:15" ht="12.75">
      <c r="A175" s="59"/>
      <c r="B175" s="20"/>
      <c r="C175" s="7"/>
      <c r="D175" s="49"/>
      <c r="E175" s="8"/>
      <c r="F175" s="7"/>
      <c r="G175" s="7"/>
      <c r="H175" s="8"/>
      <c r="I175" s="70"/>
      <c r="J175" s="70"/>
      <c r="K175" s="70"/>
      <c r="L175" s="8"/>
      <c r="M175" s="8"/>
      <c r="N175" s="8"/>
      <c r="O175" s="7"/>
    </row>
    <row r="176" spans="1:15" ht="12.75">
      <c r="A176" s="59"/>
      <c r="B176" s="71"/>
      <c r="C176" s="49"/>
      <c r="D176" s="49"/>
      <c r="E176" s="8"/>
      <c r="F176" s="7"/>
      <c r="G176" s="7"/>
      <c r="H176" s="8"/>
      <c r="I176" s="70"/>
      <c r="J176" s="70"/>
      <c r="K176" s="70"/>
      <c r="L176" s="8"/>
      <c r="M176" s="8"/>
      <c r="N176" s="8"/>
      <c r="O176" s="7"/>
    </row>
    <row r="177" spans="1:15" ht="12.75">
      <c r="A177" s="59"/>
      <c r="B177" s="71"/>
      <c r="C177" s="7"/>
      <c r="D177" s="49"/>
      <c r="E177" s="8"/>
      <c r="F177" s="7"/>
      <c r="G177" s="7"/>
      <c r="H177" s="8"/>
      <c r="I177" s="70"/>
      <c r="J177" s="70"/>
      <c r="K177" s="70"/>
      <c r="L177" s="8"/>
      <c r="M177" s="8"/>
      <c r="N177" s="8"/>
      <c r="O177" s="7"/>
    </row>
    <row r="178" spans="1:15" ht="12.75">
      <c r="A178" s="59"/>
      <c r="B178" s="71"/>
      <c r="C178" s="49"/>
      <c r="D178" s="49"/>
      <c r="E178" s="8"/>
      <c r="F178" s="7"/>
      <c r="G178" s="7"/>
      <c r="H178" s="8"/>
      <c r="I178" s="70"/>
      <c r="J178" s="70"/>
      <c r="K178" s="70"/>
      <c r="L178" s="8"/>
      <c r="M178" s="8"/>
      <c r="N178" s="8"/>
      <c r="O178" s="7"/>
    </row>
    <row r="179" spans="1:15" ht="12.75">
      <c r="A179" s="59"/>
      <c r="B179" s="71"/>
      <c r="C179" s="7"/>
      <c r="D179" s="49"/>
      <c r="E179" s="8"/>
      <c r="F179" s="7"/>
      <c r="G179" s="7"/>
      <c r="H179" s="8"/>
      <c r="I179" s="70"/>
      <c r="J179" s="70"/>
      <c r="K179" s="70"/>
      <c r="L179" s="8"/>
      <c r="M179" s="8"/>
      <c r="N179" s="8"/>
      <c r="O179" s="7"/>
    </row>
    <row r="180" spans="1:15" ht="12.75">
      <c r="A180" s="59"/>
      <c r="B180" s="71"/>
      <c r="C180" s="49"/>
      <c r="D180" s="49"/>
      <c r="E180" s="8"/>
      <c r="F180" s="7"/>
      <c r="G180" s="7"/>
      <c r="H180" s="8"/>
      <c r="I180" s="70"/>
      <c r="J180" s="70"/>
      <c r="K180" s="70"/>
      <c r="L180" s="8"/>
      <c r="M180" s="8"/>
      <c r="N180" s="8"/>
      <c r="O180" s="7"/>
    </row>
    <row r="181" spans="1:15" ht="12.75">
      <c r="A181" s="59"/>
      <c r="B181" s="71"/>
      <c r="C181" s="49"/>
      <c r="D181" s="49"/>
      <c r="E181" s="8"/>
      <c r="F181" s="7"/>
      <c r="G181" s="7"/>
      <c r="H181" s="8"/>
      <c r="I181" s="70"/>
      <c r="J181" s="70"/>
      <c r="K181" s="70"/>
      <c r="L181" s="8"/>
      <c r="M181" s="8"/>
      <c r="N181" s="8"/>
      <c r="O181" s="7"/>
    </row>
    <row r="182" spans="1:15" ht="12.75">
      <c r="A182" s="59"/>
      <c r="B182" s="71"/>
      <c r="C182" s="49"/>
      <c r="D182" s="49"/>
      <c r="E182" s="8"/>
      <c r="F182" s="7"/>
      <c r="G182" s="7"/>
      <c r="H182" s="8"/>
      <c r="I182" s="70"/>
      <c r="J182" s="70"/>
      <c r="K182" s="70"/>
      <c r="L182" s="8"/>
      <c r="M182" s="8"/>
      <c r="N182" s="8"/>
      <c r="O182" s="7"/>
    </row>
    <row r="183" spans="1:15" ht="12.75">
      <c r="A183" s="59"/>
      <c r="B183" s="71"/>
      <c r="C183" s="49"/>
      <c r="D183" s="49"/>
      <c r="E183" s="8"/>
      <c r="F183" s="7"/>
      <c r="G183" s="7"/>
      <c r="H183" s="8"/>
      <c r="I183" s="70"/>
      <c r="J183" s="70"/>
      <c r="K183" s="70"/>
      <c r="L183" s="8"/>
      <c r="M183" s="8"/>
      <c r="N183" s="8"/>
      <c r="O183" s="7"/>
    </row>
    <row r="184" spans="1:15" ht="12.75">
      <c r="A184" s="59"/>
      <c r="B184" s="71"/>
      <c r="C184" s="7"/>
      <c r="D184" s="49"/>
      <c r="E184" s="8"/>
      <c r="F184" s="7"/>
      <c r="G184" s="7"/>
      <c r="H184" s="8"/>
      <c r="I184" s="70"/>
      <c r="J184" s="70"/>
      <c r="K184" s="70"/>
      <c r="L184" s="8"/>
      <c r="M184" s="8"/>
      <c r="N184" s="8"/>
      <c r="O184" s="7"/>
    </row>
    <row r="185" spans="1:15" ht="12.75">
      <c r="A185" s="59"/>
      <c r="B185" s="71"/>
      <c r="C185" s="49"/>
      <c r="D185" s="49"/>
      <c r="E185" s="8"/>
      <c r="F185" s="7"/>
      <c r="G185" s="7"/>
      <c r="H185" s="8"/>
      <c r="I185" s="70"/>
      <c r="J185" s="70"/>
      <c r="K185" s="70"/>
      <c r="L185" s="8"/>
      <c r="M185" s="8"/>
      <c r="N185" s="8"/>
      <c r="O185" s="7"/>
    </row>
    <row r="186" spans="1:15" ht="12.75">
      <c r="A186" s="59"/>
      <c r="B186" s="71"/>
      <c r="C186" s="7"/>
      <c r="D186" s="49"/>
      <c r="E186" s="8"/>
      <c r="F186" s="7"/>
      <c r="G186" s="7"/>
      <c r="H186" s="8"/>
      <c r="I186" s="70"/>
      <c r="J186" s="70"/>
      <c r="K186" s="70"/>
      <c r="L186" s="8"/>
      <c r="M186" s="8"/>
      <c r="N186" s="8"/>
      <c r="O186" s="7"/>
    </row>
    <row r="187" spans="1:15" ht="12.75">
      <c r="A187" s="59"/>
      <c r="B187" s="71"/>
      <c r="C187" s="49"/>
      <c r="D187" s="49"/>
      <c r="E187" s="8"/>
      <c r="F187" s="7"/>
      <c r="G187" s="7"/>
      <c r="H187" s="8"/>
      <c r="I187" s="70"/>
      <c r="J187" s="70"/>
      <c r="K187" s="70"/>
      <c r="L187" s="8"/>
      <c r="M187" s="8"/>
      <c r="N187" s="8"/>
      <c r="O187" s="7"/>
    </row>
    <row r="188" spans="1:15" ht="12.75">
      <c r="A188" s="59"/>
      <c r="B188" s="71"/>
      <c r="C188" s="49"/>
      <c r="D188" s="49"/>
      <c r="E188" s="8"/>
      <c r="F188" s="7"/>
      <c r="G188" s="7"/>
      <c r="H188" s="8"/>
      <c r="I188" s="70"/>
      <c r="J188" s="70"/>
      <c r="K188" s="70"/>
      <c r="L188" s="8"/>
      <c r="M188" s="8"/>
      <c r="N188" s="8"/>
      <c r="O188" s="7"/>
    </row>
    <row r="189" spans="1:15" ht="12.75">
      <c r="A189" s="59"/>
      <c r="B189" s="71"/>
      <c r="C189" s="49"/>
      <c r="D189" s="49"/>
      <c r="E189" s="8"/>
      <c r="F189" s="7"/>
      <c r="G189" s="7"/>
      <c r="H189" s="8"/>
      <c r="I189" s="70"/>
      <c r="J189" s="70"/>
      <c r="K189" s="70"/>
      <c r="L189" s="8"/>
      <c r="M189" s="8"/>
      <c r="N189" s="8"/>
      <c r="O189" s="7"/>
    </row>
    <row r="190" spans="1:15" ht="12.75">
      <c r="A190" s="59"/>
      <c r="B190" s="71"/>
      <c r="C190" s="49"/>
      <c r="D190" s="49"/>
      <c r="E190" s="8"/>
      <c r="F190" s="7"/>
      <c r="G190" s="7"/>
      <c r="H190" s="8"/>
      <c r="I190" s="70"/>
      <c r="J190" s="70"/>
      <c r="K190" s="70"/>
      <c r="L190" s="8"/>
      <c r="M190" s="8"/>
      <c r="N190" s="8"/>
      <c r="O190" s="7"/>
    </row>
    <row r="191" spans="1:15" ht="12.75">
      <c r="A191" s="59"/>
      <c r="B191" s="71"/>
      <c r="C191" s="49"/>
      <c r="D191" s="49"/>
      <c r="E191" s="8"/>
      <c r="F191" s="7"/>
      <c r="G191" s="7"/>
      <c r="H191" s="8"/>
      <c r="I191" s="70"/>
      <c r="J191" s="70"/>
      <c r="K191" s="70"/>
      <c r="L191" s="8"/>
      <c r="M191" s="8"/>
      <c r="N191" s="8"/>
      <c r="O191" s="7"/>
    </row>
    <row r="192" spans="1:15" ht="12.75">
      <c r="A192" s="59"/>
      <c r="B192" s="71"/>
      <c r="C192" s="49"/>
      <c r="D192" s="49"/>
      <c r="E192" s="8"/>
      <c r="F192" s="7"/>
      <c r="G192" s="7"/>
      <c r="H192" s="8"/>
      <c r="I192" s="70"/>
      <c r="J192" s="70"/>
      <c r="K192" s="70"/>
      <c r="L192" s="8"/>
      <c r="M192" s="8"/>
      <c r="N192" s="8"/>
      <c r="O192" s="7"/>
    </row>
    <row r="193" spans="1:15" ht="12.75">
      <c r="A193" s="59"/>
      <c r="B193" s="71"/>
      <c r="C193" s="49"/>
      <c r="D193" s="49"/>
      <c r="E193" s="8"/>
      <c r="F193" s="7"/>
      <c r="G193" s="7"/>
      <c r="H193" s="8"/>
      <c r="I193" s="70"/>
      <c r="J193" s="70"/>
      <c r="K193" s="70"/>
      <c r="L193" s="8"/>
      <c r="M193" s="8"/>
      <c r="N193" s="8"/>
      <c r="O193" s="7"/>
    </row>
    <row r="194" spans="1:15" ht="12.75">
      <c r="A194" s="59"/>
      <c r="B194" s="71"/>
      <c r="C194" s="86"/>
      <c r="D194" s="49"/>
      <c r="E194" s="8"/>
      <c r="F194" s="7"/>
      <c r="G194" s="7"/>
      <c r="H194" s="8"/>
      <c r="I194" s="70"/>
      <c r="J194" s="70"/>
      <c r="K194" s="70"/>
      <c r="L194" s="8"/>
      <c r="M194" s="8"/>
      <c r="N194" s="8"/>
      <c r="O194" s="7"/>
    </row>
    <row r="195" spans="1:15" ht="12.75">
      <c r="A195" s="59"/>
      <c r="B195" s="71"/>
      <c r="C195" s="49"/>
      <c r="D195" s="49"/>
      <c r="E195" s="8"/>
      <c r="F195" s="7"/>
      <c r="G195" s="7"/>
      <c r="H195" s="8"/>
      <c r="I195" s="70"/>
      <c r="J195" s="70"/>
      <c r="K195" s="70"/>
      <c r="L195" s="8"/>
      <c r="M195" s="8"/>
      <c r="N195" s="8"/>
      <c r="O195" s="7"/>
    </row>
    <row r="196" spans="1:15" ht="12.75">
      <c r="A196" s="59"/>
      <c r="B196" s="71"/>
      <c r="C196" s="7"/>
      <c r="D196" s="49"/>
      <c r="E196" s="8"/>
      <c r="F196" s="7"/>
      <c r="G196" s="7"/>
      <c r="H196" s="8"/>
      <c r="I196" s="70"/>
      <c r="J196" s="70"/>
      <c r="K196" s="70"/>
      <c r="L196" s="8"/>
      <c r="M196" s="8"/>
      <c r="N196" s="8"/>
      <c r="O196" s="7"/>
    </row>
    <row r="197" spans="1:15" ht="12.75">
      <c r="A197" s="59"/>
      <c r="B197" s="71"/>
      <c r="C197" s="7"/>
      <c r="D197" s="49"/>
      <c r="E197" s="8"/>
      <c r="F197" s="7"/>
      <c r="G197" s="7"/>
      <c r="H197" s="8"/>
      <c r="I197" s="70"/>
      <c r="J197" s="70"/>
      <c r="K197" s="70"/>
      <c r="L197" s="8"/>
      <c r="M197" s="8"/>
      <c r="N197" s="8"/>
      <c r="O197" s="7"/>
    </row>
    <row r="198" spans="1:15" ht="12.75">
      <c r="A198" s="59"/>
      <c r="B198" s="71"/>
      <c r="C198" s="7"/>
      <c r="D198" s="49"/>
      <c r="E198" s="8"/>
      <c r="F198" s="7"/>
      <c r="G198" s="7"/>
      <c r="H198" s="8"/>
      <c r="I198" s="70"/>
      <c r="J198" s="70"/>
      <c r="K198" s="70"/>
      <c r="L198" s="8"/>
      <c r="M198" s="8"/>
      <c r="N198" s="8"/>
      <c r="O198" s="7"/>
    </row>
    <row r="199" spans="1:15" ht="12.75">
      <c r="A199" s="59"/>
      <c r="B199" s="71"/>
      <c r="C199" s="49"/>
      <c r="D199" s="49"/>
      <c r="E199" s="8"/>
      <c r="F199" s="7"/>
      <c r="G199" s="7"/>
      <c r="H199" s="8"/>
      <c r="I199" s="70"/>
      <c r="J199" s="70"/>
      <c r="K199" s="70"/>
      <c r="L199" s="8"/>
      <c r="M199" s="8"/>
      <c r="N199" s="8"/>
      <c r="O199" s="7"/>
    </row>
    <row r="200" spans="1:15" ht="12.75">
      <c r="A200" s="59"/>
      <c r="B200" s="71"/>
      <c r="C200" s="49"/>
      <c r="D200" s="49"/>
      <c r="E200" s="8"/>
      <c r="F200" s="7"/>
      <c r="G200" s="7"/>
      <c r="H200" s="8"/>
      <c r="I200" s="70"/>
      <c r="J200" s="70"/>
      <c r="K200" s="70"/>
      <c r="L200" s="8"/>
      <c r="M200" s="8"/>
      <c r="N200" s="8"/>
      <c r="O200" s="7"/>
    </row>
    <row r="201" spans="1:15" ht="12.75">
      <c r="A201" s="59"/>
      <c r="B201" s="71"/>
      <c r="C201" s="49"/>
      <c r="D201" s="49"/>
      <c r="E201" s="8"/>
      <c r="F201" s="7"/>
      <c r="G201" s="7"/>
      <c r="H201" s="8"/>
      <c r="I201" s="70"/>
      <c r="J201" s="70"/>
      <c r="K201" s="70"/>
      <c r="L201" s="8"/>
      <c r="M201" s="8"/>
      <c r="N201" s="8"/>
      <c r="O201" s="7"/>
    </row>
    <row r="202" spans="1:15" ht="12.75">
      <c r="A202" s="59"/>
      <c r="B202" s="71"/>
      <c r="C202" s="90"/>
      <c r="D202" s="49"/>
      <c r="E202" s="8"/>
      <c r="F202" s="7"/>
      <c r="G202" s="7"/>
      <c r="H202" s="8"/>
      <c r="I202" s="70"/>
      <c r="J202" s="70"/>
      <c r="K202" s="70"/>
      <c r="L202" s="8"/>
      <c r="M202" s="8"/>
      <c r="N202" s="8"/>
      <c r="O202" s="7"/>
    </row>
    <row r="203" spans="1:15" ht="12.75">
      <c r="A203" s="59"/>
      <c r="B203" s="71"/>
      <c r="C203" s="49"/>
      <c r="D203" s="49"/>
      <c r="E203" s="8"/>
      <c r="F203" s="7"/>
      <c r="G203" s="7"/>
      <c r="H203" s="8"/>
      <c r="I203" s="70"/>
      <c r="J203" s="70"/>
      <c r="K203" s="70"/>
      <c r="L203" s="8"/>
      <c r="M203" s="8"/>
      <c r="N203" s="8"/>
      <c r="O203" s="7"/>
    </row>
    <row r="204" spans="1:15" ht="12.75">
      <c r="A204" s="59"/>
      <c r="B204" s="71"/>
      <c r="C204" s="49"/>
      <c r="D204" s="49"/>
      <c r="E204" s="8"/>
      <c r="F204" s="7"/>
      <c r="G204" s="7"/>
      <c r="H204" s="8"/>
      <c r="I204" s="70"/>
      <c r="J204" s="70"/>
      <c r="K204" s="70"/>
      <c r="L204" s="8"/>
      <c r="M204" s="8"/>
      <c r="N204" s="8"/>
      <c r="O204" s="7"/>
    </row>
    <row r="205" spans="1:15" ht="12.75">
      <c r="A205" s="59"/>
      <c r="B205" s="91"/>
      <c r="C205" s="20"/>
      <c r="D205" s="49"/>
      <c r="E205" s="8"/>
      <c r="F205" s="7"/>
      <c r="G205" s="7"/>
      <c r="H205" s="8"/>
      <c r="I205" s="70"/>
      <c r="J205" s="70"/>
      <c r="K205" s="70"/>
      <c r="L205" s="8"/>
      <c r="M205" s="8"/>
      <c r="N205" s="8"/>
      <c r="O205" s="20"/>
    </row>
    <row r="206" spans="1:15" ht="12.75">
      <c r="A206" s="59"/>
      <c r="B206" s="91"/>
      <c r="C206" s="20"/>
      <c r="D206" s="49"/>
      <c r="E206" s="8"/>
      <c r="F206" s="7"/>
      <c r="G206" s="7"/>
      <c r="H206" s="8"/>
      <c r="I206" s="70"/>
      <c r="J206" s="70"/>
      <c r="K206" s="70"/>
      <c r="L206" s="8"/>
      <c r="M206" s="8"/>
      <c r="N206" s="8"/>
      <c r="O206" s="20"/>
    </row>
    <row r="207" spans="1:15" ht="12.75">
      <c r="A207" s="59"/>
      <c r="B207" s="91"/>
      <c r="C207" s="20"/>
      <c r="D207" s="49"/>
      <c r="E207" s="8"/>
      <c r="F207" s="7"/>
      <c r="G207" s="7"/>
      <c r="H207" s="8"/>
      <c r="I207" s="70"/>
      <c r="J207" s="70"/>
      <c r="K207" s="70"/>
      <c r="L207" s="8"/>
      <c r="M207" s="8"/>
      <c r="N207" s="8"/>
      <c r="O207" s="20"/>
    </row>
    <row r="208" spans="1:15" ht="12.75">
      <c r="A208" s="59"/>
      <c r="B208" s="91"/>
      <c r="C208" s="20"/>
      <c r="D208" s="49"/>
      <c r="E208" s="8"/>
      <c r="F208" s="7"/>
      <c r="G208" s="7"/>
      <c r="H208" s="8"/>
      <c r="I208" s="70"/>
      <c r="J208" s="70"/>
      <c r="K208" s="70"/>
      <c r="L208" s="8"/>
      <c r="M208" s="8"/>
      <c r="N208" s="8"/>
      <c r="O208" s="20"/>
    </row>
    <row r="209" spans="1:15" ht="12.75">
      <c r="A209" s="59"/>
      <c r="B209" s="91"/>
      <c r="C209" s="20"/>
      <c r="D209" s="49"/>
      <c r="E209" s="8"/>
      <c r="F209" s="7"/>
      <c r="G209" s="7"/>
      <c r="H209" s="8"/>
      <c r="I209" s="70"/>
      <c r="J209" s="70"/>
      <c r="K209" s="70"/>
      <c r="L209" s="8"/>
      <c r="M209" s="8"/>
      <c r="N209" s="8"/>
      <c r="O209" s="20"/>
    </row>
    <row r="210" spans="1:15" ht="12.75">
      <c r="A210" s="59"/>
      <c r="B210" s="91"/>
      <c r="C210" s="20"/>
      <c r="D210" s="49"/>
      <c r="E210" s="8"/>
      <c r="F210" s="7"/>
      <c r="G210" s="7"/>
      <c r="H210" s="8"/>
      <c r="I210" s="70"/>
      <c r="J210" s="70"/>
      <c r="K210" s="70"/>
      <c r="L210" s="8"/>
      <c r="M210" s="8"/>
      <c r="N210" s="8"/>
      <c r="O210" s="20"/>
    </row>
    <row r="211" spans="1:15" ht="12.75">
      <c r="A211" s="59"/>
      <c r="B211" s="91"/>
      <c r="C211" s="20"/>
      <c r="D211" s="49"/>
      <c r="E211" s="8"/>
      <c r="F211" s="7"/>
      <c r="G211" s="7"/>
      <c r="H211" s="8"/>
      <c r="I211" s="70"/>
      <c r="J211" s="70"/>
      <c r="K211" s="70"/>
      <c r="L211" s="8"/>
      <c r="M211" s="8"/>
      <c r="N211" s="8"/>
      <c r="O211" s="20"/>
    </row>
    <row r="212" spans="1:15" ht="12.75">
      <c r="A212" s="59"/>
      <c r="B212" s="91"/>
      <c r="C212" s="49"/>
      <c r="D212" s="49"/>
      <c r="E212" s="8"/>
      <c r="F212" s="7"/>
      <c r="G212" s="7"/>
      <c r="H212" s="8"/>
      <c r="I212" s="70"/>
      <c r="J212" s="70"/>
      <c r="K212" s="70"/>
      <c r="L212" s="8"/>
      <c r="M212" s="8"/>
      <c r="N212" s="8"/>
      <c r="O212" s="49"/>
    </row>
    <row r="213" spans="1:15" ht="12.75">
      <c r="A213" s="59"/>
      <c r="B213" s="71"/>
      <c r="C213" s="20"/>
      <c r="D213" s="49"/>
      <c r="E213" s="8"/>
      <c r="F213" s="7"/>
      <c r="G213" s="20"/>
      <c r="H213" s="8"/>
      <c r="I213" s="70"/>
      <c r="J213" s="70"/>
      <c r="K213" s="70"/>
      <c r="L213" s="8"/>
      <c r="M213" s="8"/>
      <c r="N213" s="8"/>
      <c r="O213" s="20"/>
    </row>
    <row r="214" spans="1:15" ht="12.75">
      <c r="A214" s="59"/>
      <c r="B214" s="91"/>
      <c r="C214" s="7"/>
      <c r="D214" s="49"/>
      <c r="E214" s="8"/>
      <c r="F214" s="7"/>
      <c r="G214" s="7"/>
      <c r="H214" s="8"/>
      <c r="I214" s="70"/>
      <c r="J214" s="70"/>
      <c r="K214" s="70"/>
      <c r="L214" s="8"/>
      <c r="M214" s="8"/>
      <c r="N214" s="8"/>
      <c r="O214" s="7"/>
    </row>
    <row r="215" spans="1:15" ht="12.75">
      <c r="A215" s="59"/>
      <c r="B215" s="91"/>
      <c r="C215" s="49"/>
      <c r="D215" s="49"/>
      <c r="E215" s="8"/>
      <c r="F215" s="7"/>
      <c r="G215" s="7"/>
      <c r="H215" s="8"/>
      <c r="I215" s="70"/>
      <c r="J215" s="70"/>
      <c r="K215" s="70"/>
      <c r="L215" s="8"/>
      <c r="M215" s="8"/>
      <c r="N215" s="8"/>
      <c r="O215" s="7"/>
    </row>
    <row r="216" spans="1:15" ht="12.75">
      <c r="A216" s="59"/>
      <c r="B216" s="71"/>
      <c r="C216" s="7"/>
      <c r="D216" s="49"/>
      <c r="E216" s="8"/>
      <c r="F216" s="7"/>
      <c r="G216" s="7"/>
      <c r="H216" s="8"/>
      <c r="I216" s="70"/>
      <c r="J216" s="70"/>
      <c r="K216" s="70"/>
      <c r="L216" s="8"/>
      <c r="M216" s="8"/>
      <c r="N216" s="8"/>
      <c r="O216" s="7"/>
    </row>
    <row r="217" spans="1:15" ht="12.75">
      <c r="A217" s="59"/>
      <c r="B217" s="71"/>
      <c r="C217" s="49"/>
      <c r="D217" s="49"/>
      <c r="E217" s="8"/>
      <c r="F217" s="7"/>
      <c r="G217" s="7"/>
      <c r="H217" s="8"/>
      <c r="I217" s="70"/>
      <c r="J217" s="70"/>
      <c r="K217" s="70"/>
      <c r="L217" s="8"/>
      <c r="M217" s="8"/>
      <c r="N217" s="8"/>
      <c r="O217" s="7"/>
    </row>
    <row r="218" spans="1:15" ht="12.75">
      <c r="A218" s="59"/>
      <c r="B218" s="71"/>
      <c r="C218" s="7"/>
      <c r="D218" s="49"/>
      <c r="E218" s="8"/>
      <c r="F218" s="7"/>
      <c r="G218" s="7"/>
      <c r="H218" s="8"/>
      <c r="I218" s="70"/>
      <c r="J218" s="70"/>
      <c r="K218" s="70"/>
      <c r="L218" s="8"/>
      <c r="M218" s="8"/>
      <c r="N218" s="8"/>
      <c r="O218" s="7"/>
    </row>
    <row r="219" spans="1:15" ht="12.75">
      <c r="A219" s="59"/>
      <c r="B219" s="71"/>
      <c r="C219" s="7"/>
      <c r="D219" s="49"/>
      <c r="E219" s="8"/>
      <c r="F219" s="7"/>
      <c r="G219" s="7"/>
      <c r="H219" s="8"/>
      <c r="I219" s="70"/>
      <c r="J219" s="70"/>
      <c r="K219" s="70"/>
      <c r="L219" s="8"/>
      <c r="M219" s="8"/>
      <c r="N219" s="8"/>
      <c r="O219" s="7"/>
    </row>
    <row r="220" spans="1:15" ht="12.75">
      <c r="A220" s="59"/>
      <c r="B220" s="71"/>
      <c r="C220" s="49"/>
      <c r="D220" s="49"/>
      <c r="E220" s="8"/>
      <c r="F220" s="7"/>
      <c r="G220" s="7"/>
      <c r="H220" s="8"/>
      <c r="I220" s="70"/>
      <c r="J220" s="70"/>
      <c r="K220" s="70"/>
      <c r="L220" s="8"/>
      <c r="M220" s="8"/>
      <c r="N220" s="8"/>
      <c r="O220" s="7"/>
    </row>
    <row r="221" spans="1:15" ht="12.75">
      <c r="A221" s="59"/>
      <c r="B221" s="20"/>
      <c r="C221" s="7"/>
      <c r="D221" s="49"/>
      <c r="E221" s="8"/>
      <c r="F221" s="7"/>
      <c r="G221" s="7"/>
      <c r="H221" s="8"/>
      <c r="I221" s="70"/>
      <c r="J221" s="70"/>
      <c r="K221" s="70"/>
      <c r="L221" s="8"/>
      <c r="M221" s="8"/>
      <c r="N221" s="8"/>
      <c r="O221" s="7"/>
    </row>
    <row r="222" spans="1:15" ht="12.75">
      <c r="A222" s="59"/>
      <c r="B222" s="71"/>
      <c r="C222" s="20"/>
      <c r="D222" s="49"/>
      <c r="E222" s="8"/>
      <c r="F222" s="7"/>
      <c r="G222" s="20"/>
      <c r="H222" s="8"/>
      <c r="I222" s="8"/>
      <c r="J222" s="70"/>
      <c r="K222" s="70"/>
      <c r="L222" s="8"/>
      <c r="M222" s="8"/>
      <c r="N222" s="8"/>
      <c r="O222" s="20"/>
    </row>
    <row r="223" spans="1:15" ht="12.75">
      <c r="A223" s="59"/>
      <c r="B223" s="71"/>
      <c r="C223" s="49"/>
      <c r="D223" s="49"/>
      <c r="E223" s="8"/>
      <c r="F223" s="7"/>
      <c r="G223" s="7"/>
      <c r="H223" s="8"/>
      <c r="I223" s="8"/>
      <c r="J223" s="70"/>
      <c r="K223" s="70"/>
      <c r="L223" s="8"/>
      <c r="M223" s="8"/>
      <c r="N223" s="8"/>
      <c r="O223" s="49"/>
    </row>
    <row r="224" spans="1:15" ht="12.75">
      <c r="A224" s="59"/>
      <c r="B224" s="71"/>
      <c r="C224" s="49"/>
      <c r="D224" s="49"/>
      <c r="E224" s="8"/>
      <c r="F224" s="7"/>
      <c r="G224" s="7"/>
      <c r="H224" s="8"/>
      <c r="I224" s="8"/>
      <c r="J224" s="70"/>
      <c r="K224" s="70"/>
      <c r="L224" s="8"/>
      <c r="M224" s="8"/>
      <c r="N224" s="8"/>
      <c r="O224" s="49"/>
    </row>
    <row r="225" spans="1:15" ht="12.75">
      <c r="A225" s="59"/>
      <c r="B225" s="71"/>
      <c r="C225" s="49"/>
      <c r="D225" s="49"/>
      <c r="E225" s="8"/>
      <c r="F225" s="7"/>
      <c r="G225" s="7"/>
      <c r="H225" s="8"/>
      <c r="I225" s="8"/>
      <c r="J225" s="70"/>
      <c r="K225" s="70"/>
      <c r="L225" s="8"/>
      <c r="M225" s="8"/>
      <c r="N225" s="8"/>
      <c r="O225" s="49"/>
    </row>
    <row r="226" spans="1:15" ht="12.75">
      <c r="A226" s="59"/>
      <c r="B226" s="20"/>
      <c r="C226" s="49"/>
      <c r="D226" s="49"/>
      <c r="E226" s="8"/>
      <c r="F226" s="7"/>
      <c r="G226" s="7"/>
      <c r="H226" s="8"/>
      <c r="I226" s="8"/>
      <c r="J226" s="70"/>
      <c r="K226" s="70"/>
      <c r="L226" s="8"/>
      <c r="M226" s="8"/>
      <c r="N226" s="8"/>
      <c r="O226" s="49"/>
    </row>
    <row r="227" spans="1:15" ht="12.75">
      <c r="A227" s="59"/>
      <c r="B227" s="20"/>
      <c r="C227" s="49"/>
      <c r="D227" s="49"/>
      <c r="E227" s="8"/>
      <c r="F227" s="7"/>
      <c r="G227" s="7"/>
      <c r="H227" s="8"/>
      <c r="I227" s="8"/>
      <c r="J227" s="70"/>
      <c r="K227" s="70"/>
      <c r="L227" s="8"/>
      <c r="M227" s="8"/>
      <c r="N227" s="8"/>
      <c r="O227" s="49"/>
    </row>
    <row r="228" spans="1:15" ht="12.75">
      <c r="A228" s="59"/>
      <c r="B228" s="20"/>
      <c r="C228" s="49"/>
      <c r="D228" s="49"/>
      <c r="E228" s="8"/>
      <c r="F228" s="7"/>
      <c r="G228" s="7"/>
      <c r="H228" s="8"/>
      <c r="I228" s="8"/>
      <c r="J228" s="70"/>
      <c r="K228" s="70"/>
      <c r="L228" s="8"/>
      <c r="M228" s="8"/>
      <c r="N228" s="8"/>
      <c r="O228" s="49"/>
    </row>
    <row r="229" spans="1:15" ht="12.75">
      <c r="A229" s="59"/>
      <c r="B229" s="20"/>
      <c r="C229" s="49"/>
      <c r="D229" s="49"/>
      <c r="E229" s="8"/>
      <c r="F229" s="7"/>
      <c r="G229" s="7"/>
      <c r="H229" s="8"/>
      <c r="I229" s="8"/>
      <c r="J229" s="70"/>
      <c r="K229" s="70"/>
      <c r="L229" s="8"/>
      <c r="M229" s="8"/>
      <c r="N229" s="8"/>
      <c r="O229" s="49"/>
    </row>
    <row r="230" spans="3:14" ht="12.75">
      <c r="C230" s="171"/>
      <c r="D230" s="171"/>
      <c r="E230" s="171"/>
      <c r="L230" s="169"/>
      <c r="M230" s="169"/>
      <c r="N230" s="169"/>
    </row>
  </sheetData>
  <sheetProtection/>
  <mergeCells count="8">
    <mergeCell ref="M2:O2"/>
    <mergeCell ref="M3:O3"/>
    <mergeCell ref="M4:O4"/>
    <mergeCell ref="M6:O6"/>
    <mergeCell ref="C230:E230"/>
    <mergeCell ref="L230:N230"/>
    <mergeCell ref="C9:O9"/>
    <mergeCell ref="C10:O10"/>
  </mergeCells>
  <printOptions/>
  <pageMargins left="0.52" right="0.32" top="0.73" bottom="1.05" header="0.5" footer="0.5"/>
  <pageSetup horizontalDpi="600" verticalDpi="600" orientation="landscape" paperSize="9" scale="84" r:id="rId1"/>
  <rowBreaks count="2" manualBreakCount="2">
    <brk id="77" max="19" man="1"/>
    <brk id="11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8"/>
  <sheetViews>
    <sheetView view="pageBreakPreview" zoomScaleSheetLayoutView="100" zoomScalePageLayoutView="0" workbookViewId="0" topLeftCell="B1">
      <selection activeCell="C22" sqref="C22"/>
    </sheetView>
  </sheetViews>
  <sheetFormatPr defaultColWidth="9.00390625" defaultRowHeight="12.75"/>
  <cols>
    <col min="1" max="1" width="12.00390625" style="0" hidden="1" customWidth="1"/>
    <col min="2" max="2" width="8.875" style="29" customWidth="1"/>
    <col min="3" max="3" width="55.625" style="0" customWidth="1"/>
    <col min="4" max="4" width="20.875" style="34" customWidth="1"/>
    <col min="5" max="5" width="9.75390625" style="34" customWidth="1"/>
  </cols>
  <sheetData>
    <row r="1" spans="3:5" ht="15">
      <c r="C1" s="165" t="s">
        <v>0</v>
      </c>
      <c r="D1" s="165"/>
      <c r="E1" s="165"/>
    </row>
    <row r="2" spans="3:5" ht="15">
      <c r="C2" s="166"/>
      <c r="D2" s="166"/>
      <c r="E2" s="166"/>
    </row>
    <row r="3" spans="3:5" ht="15">
      <c r="C3" s="165"/>
      <c r="D3" s="165"/>
      <c r="E3" s="165"/>
    </row>
    <row r="4" spans="3:5" ht="15">
      <c r="C4" s="34"/>
      <c r="D4" s="167"/>
      <c r="E4" s="168"/>
    </row>
    <row r="5" spans="3:5" ht="15">
      <c r="C5" s="34"/>
      <c r="D5" s="58" t="s">
        <v>518</v>
      </c>
      <c r="E5" s="58"/>
    </row>
    <row r="6" spans="3:5" ht="15">
      <c r="C6" s="34"/>
      <c r="D6" s="58"/>
      <c r="E6" s="58"/>
    </row>
    <row r="7" spans="3:5" ht="15">
      <c r="C7" s="34"/>
      <c r="D7" s="58"/>
      <c r="E7" s="58"/>
    </row>
    <row r="8" spans="2:5" ht="15.75">
      <c r="B8" s="92" t="s">
        <v>1</v>
      </c>
      <c r="C8" s="92"/>
      <c r="D8" s="92"/>
      <c r="E8" s="92"/>
    </row>
    <row r="9" spans="2:5" ht="15.75">
      <c r="B9" s="92" t="s">
        <v>2</v>
      </c>
      <c r="C9" s="92"/>
      <c r="D9" s="92"/>
      <c r="E9" s="92"/>
    </row>
    <row r="10" spans="2:5" ht="15.75">
      <c r="B10" s="92" t="s">
        <v>3</v>
      </c>
      <c r="C10" s="92"/>
      <c r="D10" s="92"/>
      <c r="E10" s="92"/>
    </row>
    <row r="11" spans="2:3" ht="12.75">
      <c r="B11" s="107"/>
      <c r="C11" s="1"/>
    </row>
    <row r="12" spans="2:5" ht="38.25">
      <c r="B12" s="30" t="s">
        <v>90</v>
      </c>
      <c r="C12" s="14" t="s">
        <v>91</v>
      </c>
      <c r="D12" s="14" t="s">
        <v>92</v>
      </c>
      <c r="E12" s="27" t="s">
        <v>404</v>
      </c>
    </row>
    <row r="13" spans="2:5" ht="25.5">
      <c r="B13" s="110">
        <v>1</v>
      </c>
      <c r="C13" s="81" t="s">
        <v>512</v>
      </c>
      <c r="D13" s="14"/>
      <c r="E13" s="27"/>
    </row>
    <row r="14" spans="2:5" ht="25.5">
      <c r="B14" s="39" t="s">
        <v>249</v>
      </c>
      <c r="C14" s="40" t="s">
        <v>419</v>
      </c>
      <c r="D14" s="14"/>
      <c r="E14" s="27"/>
    </row>
    <row r="15" spans="2:5" ht="12.75">
      <c r="B15" s="39" t="s">
        <v>483</v>
      </c>
      <c r="C15" s="40" t="s">
        <v>251</v>
      </c>
      <c r="D15" s="14" t="s">
        <v>252</v>
      </c>
      <c r="E15" s="48">
        <v>572.04</v>
      </c>
    </row>
    <row r="16" spans="2:5" ht="12.75">
      <c r="B16" s="39" t="s">
        <v>484</v>
      </c>
      <c r="C16" s="40" t="s">
        <v>253</v>
      </c>
      <c r="D16" s="14" t="s">
        <v>252</v>
      </c>
      <c r="E16" s="48">
        <v>343.22</v>
      </c>
    </row>
    <row r="17" spans="2:5" ht="12.75">
      <c r="B17" s="39" t="s">
        <v>485</v>
      </c>
      <c r="C17" s="40" t="s">
        <v>254</v>
      </c>
      <c r="D17" s="14" t="s">
        <v>252</v>
      </c>
      <c r="E17" s="48">
        <v>171.61</v>
      </c>
    </row>
    <row r="18" spans="2:5" ht="15" customHeight="1">
      <c r="B18" s="111">
        <v>2</v>
      </c>
      <c r="C18" s="28" t="s">
        <v>486</v>
      </c>
      <c r="D18" s="14"/>
      <c r="E18" s="27"/>
    </row>
    <row r="19" spans="2:5" ht="12.75">
      <c r="B19" s="39" t="s">
        <v>423</v>
      </c>
      <c r="C19" s="40" t="s">
        <v>258</v>
      </c>
      <c r="D19" s="14" t="s">
        <v>221</v>
      </c>
      <c r="E19" s="48">
        <v>1.14</v>
      </c>
    </row>
    <row r="20" spans="2:5" ht="25.5">
      <c r="B20" s="111">
        <v>3</v>
      </c>
      <c r="C20" s="28" t="s">
        <v>487</v>
      </c>
      <c r="D20" s="14"/>
      <c r="E20" s="48"/>
    </row>
    <row r="21" spans="2:5" ht="12.75">
      <c r="B21" s="39" t="s">
        <v>523</v>
      </c>
      <c r="C21" s="40" t="s">
        <v>263</v>
      </c>
      <c r="D21" s="14" t="s">
        <v>261</v>
      </c>
      <c r="E21" s="48">
        <v>1.91</v>
      </c>
    </row>
    <row r="22" spans="2:6" ht="36.75" customHeight="1">
      <c r="B22" s="111">
        <v>4</v>
      </c>
      <c r="C22" s="28" t="s">
        <v>488</v>
      </c>
      <c r="D22" s="14"/>
      <c r="E22" s="48"/>
      <c r="F22" s="1"/>
    </row>
    <row r="23" spans="2:6" ht="19.5" customHeight="1">
      <c r="B23" s="39" t="s">
        <v>361</v>
      </c>
      <c r="C23" s="40" t="s">
        <v>282</v>
      </c>
      <c r="D23" s="14"/>
      <c r="E23" s="48"/>
      <c r="F23" s="1"/>
    </row>
    <row r="24" spans="2:6" ht="18.75" customHeight="1">
      <c r="B24" s="39" t="s">
        <v>116</v>
      </c>
      <c r="C24" s="40" t="s">
        <v>264</v>
      </c>
      <c r="D24" s="14" t="s">
        <v>221</v>
      </c>
      <c r="E24" s="48">
        <v>2.29</v>
      </c>
      <c r="F24" s="1"/>
    </row>
    <row r="25" spans="1:6" ht="12" customHeight="1">
      <c r="A25" t="s">
        <v>250</v>
      </c>
      <c r="B25" s="39" t="s">
        <v>489</v>
      </c>
      <c r="C25" s="40" t="s">
        <v>268</v>
      </c>
      <c r="D25" s="14" t="s">
        <v>261</v>
      </c>
      <c r="E25" s="48">
        <v>5.2</v>
      </c>
      <c r="F25" s="1"/>
    </row>
    <row r="26" spans="1:6" ht="12" customHeight="1">
      <c r="A26" t="s">
        <v>255</v>
      </c>
      <c r="B26" s="39" t="s">
        <v>424</v>
      </c>
      <c r="C26" s="40" t="s">
        <v>269</v>
      </c>
      <c r="D26" s="14" t="s">
        <v>221</v>
      </c>
      <c r="E26" s="48">
        <v>3.81</v>
      </c>
      <c r="F26" s="1"/>
    </row>
    <row r="27" spans="1:6" ht="12" customHeight="1">
      <c r="A27" t="s">
        <v>256</v>
      </c>
      <c r="B27" s="39" t="s">
        <v>425</v>
      </c>
      <c r="C27" s="40" t="s">
        <v>362</v>
      </c>
      <c r="D27" s="14" t="s">
        <v>97</v>
      </c>
      <c r="E27" s="48">
        <v>1</v>
      </c>
      <c r="F27" s="1"/>
    </row>
    <row r="28" spans="2:6" ht="12.75" customHeight="1">
      <c r="B28" s="39" t="s">
        <v>513</v>
      </c>
      <c r="C28" s="40" t="s">
        <v>264</v>
      </c>
      <c r="D28" s="14" t="s">
        <v>221</v>
      </c>
      <c r="E28" s="48">
        <v>0.76</v>
      </c>
      <c r="F28" s="1"/>
    </row>
    <row r="29" spans="1:6" ht="12" customHeight="1">
      <c r="A29" t="s">
        <v>257</v>
      </c>
      <c r="B29" s="39" t="s">
        <v>514</v>
      </c>
      <c r="C29" s="40" t="s">
        <v>268</v>
      </c>
      <c r="D29" s="14" t="s">
        <v>261</v>
      </c>
      <c r="E29" s="48">
        <v>1.26</v>
      </c>
      <c r="F29" s="1"/>
    </row>
    <row r="30" spans="1:6" ht="12" customHeight="1">
      <c r="A30" t="s">
        <v>259</v>
      </c>
      <c r="B30" s="111">
        <v>5</v>
      </c>
      <c r="C30" s="28" t="s">
        <v>426</v>
      </c>
      <c r="D30" s="14"/>
      <c r="E30" s="48"/>
      <c r="F30" s="1"/>
    </row>
    <row r="31" spans="2:6" ht="25.5" customHeight="1">
      <c r="B31" s="39" t="s">
        <v>427</v>
      </c>
      <c r="C31" s="40" t="s">
        <v>406</v>
      </c>
      <c r="D31" s="14"/>
      <c r="E31" s="48"/>
      <c r="F31" s="1"/>
    </row>
    <row r="32" spans="1:6" ht="20.25" customHeight="1">
      <c r="A32" t="s">
        <v>260</v>
      </c>
      <c r="B32" s="39" t="s">
        <v>490</v>
      </c>
      <c r="C32" s="40" t="s">
        <v>274</v>
      </c>
      <c r="D32" s="14" t="s">
        <v>108</v>
      </c>
      <c r="E32" s="48">
        <v>0.43</v>
      </c>
      <c r="F32" s="1"/>
    </row>
    <row r="33" spans="1:6" ht="15.75" customHeight="1">
      <c r="A33" t="s">
        <v>262</v>
      </c>
      <c r="B33" s="39" t="s">
        <v>428</v>
      </c>
      <c r="C33" s="40" t="s">
        <v>276</v>
      </c>
      <c r="D33" s="14"/>
      <c r="E33" s="48"/>
      <c r="F33" s="1"/>
    </row>
    <row r="34" spans="2:6" s="67" customFormat="1" ht="12" customHeight="1">
      <c r="B34" s="39" t="s">
        <v>491</v>
      </c>
      <c r="C34" s="40" t="s">
        <v>405</v>
      </c>
      <c r="D34" s="14" t="s">
        <v>83</v>
      </c>
      <c r="E34" s="48">
        <v>2.84</v>
      </c>
      <c r="F34" s="66"/>
    </row>
    <row r="35" spans="1:6" ht="12" customHeight="1">
      <c r="A35" t="s">
        <v>455</v>
      </c>
      <c r="B35" s="39" t="s">
        <v>492</v>
      </c>
      <c r="C35" s="40" t="s">
        <v>279</v>
      </c>
      <c r="D35" s="14" t="s">
        <v>83</v>
      </c>
      <c r="E35" s="48">
        <v>4.26</v>
      </c>
      <c r="F35" s="1"/>
    </row>
    <row r="36" spans="1:6" ht="12" customHeight="1">
      <c r="A36" t="s">
        <v>266</v>
      </c>
      <c r="B36" s="39" t="s">
        <v>429</v>
      </c>
      <c r="C36" s="40" t="s">
        <v>280</v>
      </c>
      <c r="D36" s="14"/>
      <c r="E36" s="48"/>
      <c r="F36" s="1"/>
    </row>
    <row r="37" spans="1:6" ht="12" customHeight="1">
      <c r="A37" t="s">
        <v>267</v>
      </c>
      <c r="B37" s="39" t="s">
        <v>493</v>
      </c>
      <c r="C37" s="40" t="s">
        <v>282</v>
      </c>
      <c r="D37" s="14" t="s">
        <v>220</v>
      </c>
      <c r="E37" s="48">
        <v>1.91</v>
      </c>
      <c r="F37" s="1"/>
    </row>
    <row r="38" spans="1:6" ht="12" customHeight="1">
      <c r="A38" t="s">
        <v>265</v>
      </c>
      <c r="B38" s="39" t="s">
        <v>494</v>
      </c>
      <c r="C38" s="40" t="s">
        <v>284</v>
      </c>
      <c r="D38" s="14" t="s">
        <v>93</v>
      </c>
      <c r="E38" s="48">
        <v>4.77</v>
      </c>
      <c r="F38" s="1"/>
    </row>
    <row r="39" spans="1:6" ht="12.75" customHeight="1">
      <c r="A39" t="s">
        <v>270</v>
      </c>
      <c r="B39" s="39" t="s">
        <v>430</v>
      </c>
      <c r="C39" s="40" t="s">
        <v>359</v>
      </c>
      <c r="D39" s="14"/>
      <c r="E39" s="27"/>
      <c r="F39" s="1"/>
    </row>
    <row r="40" spans="1:6" ht="12" customHeight="1">
      <c r="A40" t="s">
        <v>271</v>
      </c>
      <c r="B40" s="39" t="s">
        <v>495</v>
      </c>
      <c r="C40" s="40" t="s">
        <v>274</v>
      </c>
      <c r="D40" s="14" t="s">
        <v>220</v>
      </c>
      <c r="E40" s="48">
        <v>0.76</v>
      </c>
      <c r="F40" s="1"/>
    </row>
    <row r="41" spans="1:6" ht="12" customHeight="1">
      <c r="A41" t="s">
        <v>272</v>
      </c>
      <c r="B41" s="39" t="s">
        <v>496</v>
      </c>
      <c r="C41" s="40" t="s">
        <v>287</v>
      </c>
      <c r="D41" s="14" t="s">
        <v>93</v>
      </c>
      <c r="E41" s="48">
        <v>3.81</v>
      </c>
      <c r="F41" s="1"/>
    </row>
    <row r="42" spans="2:6" ht="12" customHeight="1">
      <c r="B42" s="31" t="s">
        <v>524</v>
      </c>
      <c r="C42" s="16" t="s">
        <v>290</v>
      </c>
      <c r="D42" s="14"/>
      <c r="E42" s="14"/>
      <c r="F42" s="1"/>
    </row>
    <row r="43" spans="2:6" ht="16.5" customHeight="1">
      <c r="B43" s="31" t="s">
        <v>525</v>
      </c>
      <c r="C43" s="16" t="s">
        <v>292</v>
      </c>
      <c r="D43" s="14" t="s">
        <v>93</v>
      </c>
      <c r="E43" s="33">
        <v>3.81</v>
      </c>
      <c r="F43" s="1"/>
    </row>
    <row r="44" spans="1:6" ht="12" customHeight="1">
      <c r="A44" t="s">
        <v>273</v>
      </c>
      <c r="B44" s="31" t="s">
        <v>526</v>
      </c>
      <c r="C44" s="16" t="s">
        <v>291</v>
      </c>
      <c r="D44" s="14" t="s">
        <v>93</v>
      </c>
      <c r="E44" s="33">
        <v>2.29</v>
      </c>
      <c r="F44" s="1"/>
    </row>
    <row r="45" spans="1:6" ht="12" customHeight="1">
      <c r="A45" t="s">
        <v>275</v>
      </c>
      <c r="B45" s="31" t="s">
        <v>431</v>
      </c>
      <c r="C45" s="16" t="s">
        <v>294</v>
      </c>
      <c r="D45" s="14" t="s">
        <v>85</v>
      </c>
      <c r="E45" s="33">
        <v>1.14</v>
      </c>
      <c r="F45" s="1"/>
    </row>
    <row r="46" spans="2:6" ht="12" customHeight="1">
      <c r="B46" s="31" t="s">
        <v>432</v>
      </c>
      <c r="C46" s="16" t="s">
        <v>296</v>
      </c>
      <c r="D46" s="14" t="s">
        <v>221</v>
      </c>
      <c r="E46" s="33">
        <v>0.43</v>
      </c>
      <c r="F46" s="1"/>
    </row>
    <row r="47" spans="1:6" ht="12.75" customHeight="1">
      <c r="A47" t="s">
        <v>277</v>
      </c>
      <c r="B47" s="31" t="s">
        <v>433</v>
      </c>
      <c r="C47" s="3" t="s">
        <v>94</v>
      </c>
      <c r="D47" s="14"/>
      <c r="E47" s="14"/>
      <c r="F47" s="1"/>
    </row>
    <row r="48" spans="1:6" ht="17.25" customHeight="1">
      <c r="A48" t="s">
        <v>278</v>
      </c>
      <c r="B48" s="31" t="s">
        <v>527</v>
      </c>
      <c r="C48" s="3" t="s">
        <v>95</v>
      </c>
      <c r="D48" s="14" t="s">
        <v>83</v>
      </c>
      <c r="E48" s="33">
        <v>1.36</v>
      </c>
      <c r="F48" s="1"/>
    </row>
    <row r="49" spans="2:6" ht="12" customHeight="1">
      <c r="B49" s="31" t="s">
        <v>528</v>
      </c>
      <c r="C49" s="3" t="s">
        <v>96</v>
      </c>
      <c r="D49" s="14" t="s">
        <v>97</v>
      </c>
      <c r="E49" s="33">
        <v>1.36</v>
      </c>
      <c r="F49" s="1"/>
    </row>
    <row r="50" spans="1:6" ht="12" customHeight="1">
      <c r="A50" t="s">
        <v>281</v>
      </c>
      <c r="B50" s="31" t="s">
        <v>529</v>
      </c>
      <c r="C50" s="76" t="s">
        <v>408</v>
      </c>
      <c r="D50" s="14" t="s">
        <v>83</v>
      </c>
      <c r="E50" s="33">
        <v>3.1</v>
      </c>
      <c r="F50" s="1"/>
    </row>
    <row r="51" spans="1:6" ht="12" customHeight="1">
      <c r="A51" t="s">
        <v>283</v>
      </c>
      <c r="B51" s="31" t="s">
        <v>468</v>
      </c>
      <c r="C51" s="75" t="s">
        <v>98</v>
      </c>
      <c r="D51" s="14"/>
      <c r="E51" s="14"/>
      <c r="F51" s="1"/>
    </row>
    <row r="52" spans="2:6" ht="12" customHeight="1">
      <c r="B52" s="31" t="s">
        <v>497</v>
      </c>
      <c r="C52" s="75" t="s">
        <v>95</v>
      </c>
      <c r="D52" s="14" t="s">
        <v>83</v>
      </c>
      <c r="E52" s="33">
        <v>2</v>
      </c>
      <c r="F52" s="1"/>
    </row>
    <row r="53" spans="1:6" ht="12" customHeight="1">
      <c r="A53" t="s">
        <v>285</v>
      </c>
      <c r="B53" s="31" t="s">
        <v>498</v>
      </c>
      <c r="C53" s="75" t="s">
        <v>96</v>
      </c>
      <c r="D53" s="14" t="s">
        <v>97</v>
      </c>
      <c r="E53" s="33">
        <v>1.55</v>
      </c>
      <c r="F53" s="1"/>
    </row>
    <row r="54" spans="1:6" ht="18" customHeight="1">
      <c r="A54" t="s">
        <v>286</v>
      </c>
      <c r="B54" s="31" t="s">
        <v>499</v>
      </c>
      <c r="C54" s="76" t="s">
        <v>408</v>
      </c>
      <c r="D54" s="14" t="s">
        <v>83</v>
      </c>
      <c r="E54" s="33">
        <v>3.78</v>
      </c>
      <c r="F54" s="1"/>
    </row>
    <row r="55" spans="2:6" ht="12.75" customHeight="1">
      <c r="B55" s="31" t="s">
        <v>469</v>
      </c>
      <c r="C55" s="16" t="s">
        <v>303</v>
      </c>
      <c r="D55" s="14"/>
      <c r="E55" s="14"/>
      <c r="F55" s="1"/>
    </row>
    <row r="56" spans="1:6" ht="12.75" customHeight="1">
      <c r="A56" t="s">
        <v>56</v>
      </c>
      <c r="B56" s="31" t="s">
        <v>500</v>
      </c>
      <c r="C56" s="16" t="s">
        <v>95</v>
      </c>
      <c r="D56" s="14" t="s">
        <v>83</v>
      </c>
      <c r="E56" s="33">
        <v>0.57</v>
      </c>
      <c r="F56" s="1"/>
    </row>
    <row r="57" spans="1:6" ht="13.5" customHeight="1">
      <c r="A57" t="s">
        <v>58</v>
      </c>
      <c r="B57" s="31" t="s">
        <v>501</v>
      </c>
      <c r="C57" s="16" t="s">
        <v>96</v>
      </c>
      <c r="D57" s="14" t="s">
        <v>97</v>
      </c>
      <c r="E57" s="33">
        <v>0.57</v>
      </c>
      <c r="F57" s="1"/>
    </row>
    <row r="58" spans="2:6" ht="13.5" customHeight="1">
      <c r="B58" s="77" t="s">
        <v>502</v>
      </c>
      <c r="C58" s="35" t="s">
        <v>408</v>
      </c>
      <c r="D58" s="78" t="s">
        <v>83</v>
      </c>
      <c r="E58" s="79">
        <v>1.36</v>
      </c>
      <c r="F58" s="1"/>
    </row>
    <row r="59" spans="1:6" ht="12.75" customHeight="1">
      <c r="A59" t="s">
        <v>289</v>
      </c>
      <c r="B59" s="31" t="s">
        <v>434</v>
      </c>
      <c r="C59" s="16" t="s">
        <v>307</v>
      </c>
      <c r="D59" s="14"/>
      <c r="E59" s="14"/>
      <c r="F59" s="1"/>
    </row>
    <row r="60" spans="1:6" ht="12.75" customHeight="1">
      <c r="A60" t="s">
        <v>293</v>
      </c>
      <c r="B60" s="31" t="s">
        <v>503</v>
      </c>
      <c r="C60" s="16" t="s">
        <v>409</v>
      </c>
      <c r="D60" s="14" t="s">
        <v>309</v>
      </c>
      <c r="E60" s="33">
        <v>0.82</v>
      </c>
      <c r="F60" s="1"/>
    </row>
    <row r="61" spans="1:6" ht="12.75" customHeight="1">
      <c r="A61" s="53" t="s">
        <v>288</v>
      </c>
      <c r="B61" s="31" t="s">
        <v>504</v>
      </c>
      <c r="C61" s="16" t="s">
        <v>363</v>
      </c>
      <c r="D61" s="14" t="s">
        <v>309</v>
      </c>
      <c r="E61" s="33">
        <v>1.14</v>
      </c>
      <c r="F61" s="1"/>
    </row>
    <row r="62" spans="1:6" ht="19.5" customHeight="1">
      <c r="A62" s="53" t="s">
        <v>295</v>
      </c>
      <c r="B62" s="31" t="s">
        <v>435</v>
      </c>
      <c r="C62" s="16" t="s">
        <v>364</v>
      </c>
      <c r="D62" s="14" t="s">
        <v>108</v>
      </c>
      <c r="E62" s="33">
        <v>2.54</v>
      </c>
      <c r="F62" s="1"/>
    </row>
    <row r="63" spans="2:6" ht="12.75" customHeight="1">
      <c r="B63" s="31" t="s">
        <v>436</v>
      </c>
      <c r="C63" s="16" t="s">
        <v>365</v>
      </c>
      <c r="D63" s="14" t="s">
        <v>89</v>
      </c>
      <c r="E63" s="33">
        <v>1.14</v>
      </c>
      <c r="F63" s="1"/>
    </row>
    <row r="64" spans="1:6" ht="12.75" customHeight="1">
      <c r="A64" t="s">
        <v>60</v>
      </c>
      <c r="B64" s="31" t="s">
        <v>470</v>
      </c>
      <c r="C64" s="3" t="s">
        <v>100</v>
      </c>
      <c r="D64" s="14" t="s">
        <v>101</v>
      </c>
      <c r="E64" s="33">
        <v>3.81</v>
      </c>
      <c r="F64" s="1"/>
    </row>
    <row r="65" spans="1:6" ht="12.75" customHeight="1">
      <c r="A65" t="s">
        <v>62</v>
      </c>
      <c r="B65" s="31" t="s">
        <v>530</v>
      </c>
      <c r="C65" s="3" t="s">
        <v>102</v>
      </c>
      <c r="D65" s="14" t="s">
        <v>101</v>
      </c>
      <c r="E65" s="33">
        <v>1.62</v>
      </c>
      <c r="F65" s="1"/>
    </row>
    <row r="66" spans="1:5" ht="12.75" customHeight="1">
      <c r="A66" t="s">
        <v>64</v>
      </c>
      <c r="B66" s="31" t="s">
        <v>471</v>
      </c>
      <c r="C66" s="3" t="s">
        <v>103</v>
      </c>
      <c r="D66" s="14" t="s">
        <v>89</v>
      </c>
      <c r="E66" s="33">
        <v>0.85</v>
      </c>
    </row>
    <row r="67" spans="2:5" ht="12.75">
      <c r="B67" s="31" t="s">
        <v>472</v>
      </c>
      <c r="C67" s="3" t="s">
        <v>410</v>
      </c>
      <c r="D67" s="14" t="s">
        <v>104</v>
      </c>
      <c r="E67" s="33">
        <v>2.27</v>
      </c>
    </row>
    <row r="68" spans="1:5" ht="38.25">
      <c r="A68" s="53" t="s">
        <v>65</v>
      </c>
      <c r="B68" s="31" t="s">
        <v>473</v>
      </c>
      <c r="C68" s="16" t="s">
        <v>420</v>
      </c>
      <c r="D68" s="14" t="s">
        <v>89</v>
      </c>
      <c r="E68" s="33">
        <v>0.68</v>
      </c>
    </row>
    <row r="69" spans="1:5" ht="25.5">
      <c r="A69" s="53" t="s">
        <v>66</v>
      </c>
      <c r="B69" s="31" t="s">
        <v>474</v>
      </c>
      <c r="C69" s="16" t="s">
        <v>327</v>
      </c>
      <c r="D69" s="14" t="s">
        <v>89</v>
      </c>
      <c r="E69" s="33">
        <v>2.13</v>
      </c>
    </row>
    <row r="70" spans="1:5" ht="12.75" customHeight="1">
      <c r="A70" s="53" t="s">
        <v>67</v>
      </c>
      <c r="B70" s="31" t="s">
        <v>475</v>
      </c>
      <c r="C70" s="16" t="s">
        <v>411</v>
      </c>
      <c r="D70" s="14" t="s">
        <v>89</v>
      </c>
      <c r="E70" s="33">
        <v>0.49</v>
      </c>
    </row>
    <row r="71" spans="1:5" ht="12.75" customHeight="1">
      <c r="A71" s="53" t="s">
        <v>302</v>
      </c>
      <c r="B71" s="31" t="s">
        <v>476</v>
      </c>
      <c r="C71" s="16" t="s">
        <v>334</v>
      </c>
      <c r="D71" s="14" t="s">
        <v>89</v>
      </c>
      <c r="E71" s="33">
        <v>2.04</v>
      </c>
    </row>
    <row r="72" spans="1:5" ht="12.75" customHeight="1">
      <c r="A72" s="53"/>
      <c r="B72" s="111">
        <v>6</v>
      </c>
      <c r="C72" s="64" t="s">
        <v>224</v>
      </c>
      <c r="D72" s="14"/>
      <c r="E72" s="14"/>
    </row>
    <row r="73" spans="1:5" ht="12.75" customHeight="1">
      <c r="A73" s="53" t="s">
        <v>304</v>
      </c>
      <c r="B73" s="31" t="s">
        <v>437</v>
      </c>
      <c r="C73" s="16" t="s">
        <v>297</v>
      </c>
      <c r="D73" s="14"/>
      <c r="E73" s="14"/>
    </row>
    <row r="74" spans="1:5" ht="12.75" customHeight="1">
      <c r="A74" s="53" t="s">
        <v>305</v>
      </c>
      <c r="B74" s="31" t="s">
        <v>505</v>
      </c>
      <c r="C74" s="16" t="s">
        <v>407</v>
      </c>
      <c r="D74" s="14" t="s">
        <v>221</v>
      </c>
      <c r="E74" s="33">
        <v>0.65</v>
      </c>
    </row>
    <row r="75" spans="1:5" ht="12.75" customHeight="1">
      <c r="A75" s="53" t="s">
        <v>306</v>
      </c>
      <c r="B75" s="31" t="s">
        <v>506</v>
      </c>
      <c r="C75" s="16" t="s">
        <v>438</v>
      </c>
      <c r="D75" s="14" t="s">
        <v>221</v>
      </c>
      <c r="E75" s="33">
        <v>1.7</v>
      </c>
    </row>
    <row r="76" spans="1:5" ht="12.75" customHeight="1">
      <c r="A76" s="53"/>
      <c r="B76" s="31" t="s">
        <v>531</v>
      </c>
      <c r="C76" s="3" t="s">
        <v>99</v>
      </c>
      <c r="D76" s="14" t="s">
        <v>89</v>
      </c>
      <c r="E76" s="33">
        <v>0.38</v>
      </c>
    </row>
    <row r="77" spans="1:5" ht="12.75" customHeight="1">
      <c r="A77" s="53" t="s">
        <v>308</v>
      </c>
      <c r="B77" s="31" t="s">
        <v>439</v>
      </c>
      <c r="C77" s="3" t="s">
        <v>127</v>
      </c>
      <c r="D77" s="14" t="s">
        <v>89</v>
      </c>
      <c r="E77" s="33">
        <v>0.68</v>
      </c>
    </row>
    <row r="78" spans="1:5" ht="12.75" customHeight="1">
      <c r="A78" s="53" t="s">
        <v>310</v>
      </c>
      <c r="B78" s="31" t="s">
        <v>440</v>
      </c>
      <c r="C78" s="41" t="s">
        <v>342</v>
      </c>
      <c r="D78" s="14" t="s">
        <v>221</v>
      </c>
      <c r="E78" s="33">
        <v>2.27</v>
      </c>
    </row>
    <row r="79" spans="1:5" ht="12" customHeight="1">
      <c r="A79" s="53" t="s">
        <v>311</v>
      </c>
      <c r="B79" s="31" t="s">
        <v>441</v>
      </c>
      <c r="C79" s="16" t="s">
        <v>226</v>
      </c>
      <c r="D79" s="14" t="s">
        <v>227</v>
      </c>
      <c r="E79" s="33">
        <v>0.97</v>
      </c>
    </row>
    <row r="80" spans="1:5" ht="12.75" customHeight="1" hidden="1">
      <c r="A80" s="53" t="s">
        <v>313</v>
      </c>
      <c r="B80" s="31"/>
      <c r="C80" s="16"/>
      <c r="D80" s="14"/>
      <c r="E80" s="33"/>
    </row>
    <row r="81" spans="1:5" ht="1.5" customHeight="1" hidden="1">
      <c r="A81" s="53" t="s">
        <v>314</v>
      </c>
      <c r="B81" s="31"/>
      <c r="C81" s="16"/>
      <c r="D81" s="14"/>
      <c r="E81" s="38"/>
    </row>
    <row r="82" spans="1:5" ht="15" customHeight="1">
      <c r="A82" s="53"/>
      <c r="B82" s="31" t="s">
        <v>535</v>
      </c>
      <c r="C82" s="16" t="s">
        <v>532</v>
      </c>
      <c r="D82" s="14"/>
      <c r="E82" s="38"/>
    </row>
    <row r="83" spans="1:5" ht="12.75" customHeight="1">
      <c r="A83" s="53" t="s">
        <v>315</v>
      </c>
      <c r="B83" s="31" t="s">
        <v>533</v>
      </c>
      <c r="C83" s="16" t="s">
        <v>231</v>
      </c>
      <c r="D83" s="14" t="s">
        <v>88</v>
      </c>
      <c r="E83" s="38">
        <v>1.42</v>
      </c>
    </row>
    <row r="84" spans="1:5" ht="12.75" customHeight="1">
      <c r="A84" s="53" t="s">
        <v>316</v>
      </c>
      <c r="B84" s="77" t="s">
        <v>534</v>
      </c>
      <c r="C84" s="35" t="s">
        <v>414</v>
      </c>
      <c r="D84" s="78"/>
      <c r="E84" s="80"/>
    </row>
    <row r="85" spans="1:5" ht="12.75" customHeight="1">
      <c r="A85" s="53" t="s">
        <v>70</v>
      </c>
      <c r="B85" s="31" t="s">
        <v>536</v>
      </c>
      <c r="C85" s="16" t="s">
        <v>415</v>
      </c>
      <c r="D85" s="14" t="s">
        <v>88</v>
      </c>
      <c r="E85" s="33">
        <v>6.81</v>
      </c>
    </row>
    <row r="86" spans="1:5" ht="12.75" customHeight="1">
      <c r="A86" s="53" t="s">
        <v>73</v>
      </c>
      <c r="B86" s="31" t="s">
        <v>537</v>
      </c>
      <c r="C86" s="16" t="s">
        <v>234</v>
      </c>
      <c r="D86" s="14" t="s">
        <v>88</v>
      </c>
      <c r="E86" s="33">
        <v>1.7</v>
      </c>
    </row>
    <row r="87" spans="1:5" ht="12.75" customHeight="1">
      <c r="A87" s="53" t="s">
        <v>74</v>
      </c>
      <c r="B87" s="31" t="s">
        <v>574</v>
      </c>
      <c r="C87" s="16" t="s">
        <v>235</v>
      </c>
      <c r="D87" s="14"/>
      <c r="E87" s="14"/>
    </row>
    <row r="88" spans="1:5" ht="12.75" customHeight="1">
      <c r="A88" s="53" t="s">
        <v>75</v>
      </c>
      <c r="B88" s="31" t="s">
        <v>567</v>
      </c>
      <c r="C88" s="16" t="s">
        <v>237</v>
      </c>
      <c r="D88" s="14" t="s">
        <v>88</v>
      </c>
      <c r="E88" s="33">
        <v>0.57</v>
      </c>
    </row>
    <row r="89" spans="1:5" ht="16.5" customHeight="1">
      <c r="A89" s="53" t="s">
        <v>76</v>
      </c>
      <c r="B89" s="31" t="s">
        <v>568</v>
      </c>
      <c r="C89" s="16" t="s">
        <v>242</v>
      </c>
      <c r="D89" s="14" t="s">
        <v>88</v>
      </c>
      <c r="E89" s="33">
        <v>0.85</v>
      </c>
    </row>
    <row r="90" spans="1:5" ht="18" customHeight="1">
      <c r="A90" s="53" t="s">
        <v>326</v>
      </c>
      <c r="B90" s="31" t="s">
        <v>508</v>
      </c>
      <c r="C90" s="16" t="s">
        <v>243</v>
      </c>
      <c r="D90" s="14" t="s">
        <v>88</v>
      </c>
      <c r="E90" s="33">
        <v>1.36</v>
      </c>
    </row>
    <row r="91" spans="1:5" ht="12.75" customHeight="1">
      <c r="A91" s="53" t="s">
        <v>331</v>
      </c>
      <c r="B91" s="31" t="s">
        <v>569</v>
      </c>
      <c r="C91" s="16" t="s">
        <v>244</v>
      </c>
      <c r="D91" s="14" t="s">
        <v>88</v>
      </c>
      <c r="E91" s="33">
        <v>2</v>
      </c>
    </row>
    <row r="92" spans="1:5" ht="23.25" customHeight="1">
      <c r="A92" s="53" t="s">
        <v>333</v>
      </c>
      <c r="B92" s="31" t="s">
        <v>570</v>
      </c>
      <c r="C92" s="16" t="s">
        <v>245</v>
      </c>
      <c r="D92" s="14" t="s">
        <v>88</v>
      </c>
      <c r="E92" s="33">
        <v>2.62</v>
      </c>
    </row>
    <row r="93" spans="1:6" ht="37.5" customHeight="1">
      <c r="A93" s="53"/>
      <c r="B93" s="112">
        <v>7</v>
      </c>
      <c r="C93" s="64" t="s">
        <v>442</v>
      </c>
      <c r="D93" s="14"/>
      <c r="E93" s="14"/>
      <c r="F93" s="1"/>
    </row>
    <row r="94" spans="1:6" ht="17.25" customHeight="1">
      <c r="A94" s="53" t="s">
        <v>457</v>
      </c>
      <c r="B94" s="31" t="s">
        <v>458</v>
      </c>
      <c r="C94" s="16" t="s">
        <v>319</v>
      </c>
      <c r="D94" s="14" t="s">
        <v>220</v>
      </c>
      <c r="E94" s="33">
        <v>0.82</v>
      </c>
      <c r="F94" s="1"/>
    </row>
    <row r="95" spans="1:6" ht="27" customHeight="1">
      <c r="A95" s="53" t="s">
        <v>299</v>
      </c>
      <c r="B95" s="31" t="s">
        <v>538</v>
      </c>
      <c r="C95" s="16" t="s">
        <v>322</v>
      </c>
      <c r="D95" s="14" t="s">
        <v>77</v>
      </c>
      <c r="E95" s="33">
        <v>572.04</v>
      </c>
      <c r="F95" s="1"/>
    </row>
    <row r="96" spans="1:6" ht="12.75" customHeight="1">
      <c r="A96" s="53" t="s">
        <v>300</v>
      </c>
      <c r="B96" s="31" t="s">
        <v>539</v>
      </c>
      <c r="C96" s="16" t="s">
        <v>324</v>
      </c>
      <c r="D96" s="14" t="s">
        <v>325</v>
      </c>
      <c r="E96" s="33">
        <v>57.2</v>
      </c>
      <c r="F96" s="1"/>
    </row>
    <row r="97" spans="1:6" ht="12.75" customHeight="1">
      <c r="A97" s="53" t="s">
        <v>301</v>
      </c>
      <c r="B97" s="31" t="s">
        <v>459</v>
      </c>
      <c r="C97" s="16" t="s">
        <v>329</v>
      </c>
      <c r="D97" s="14" t="s">
        <v>330</v>
      </c>
      <c r="E97" s="33">
        <v>1.43</v>
      </c>
      <c r="F97" s="1"/>
    </row>
    <row r="98" spans="1:6" ht="25.5" customHeight="1">
      <c r="A98" s="53" t="s">
        <v>298</v>
      </c>
      <c r="B98" s="31" t="s">
        <v>460</v>
      </c>
      <c r="C98" s="16" t="s">
        <v>366</v>
      </c>
      <c r="D98" s="14" t="s">
        <v>78</v>
      </c>
      <c r="E98" s="33">
        <v>114.41</v>
      </c>
      <c r="F98" s="1"/>
    </row>
    <row r="99" spans="1:5" ht="25.5">
      <c r="A99" s="53" t="s">
        <v>68</v>
      </c>
      <c r="B99" s="112">
        <v>8</v>
      </c>
      <c r="C99" s="72" t="s">
        <v>482</v>
      </c>
      <c r="D99" s="68"/>
      <c r="E99" s="68"/>
    </row>
    <row r="100" spans="1:5" ht="38.25">
      <c r="A100" s="53" t="s">
        <v>126</v>
      </c>
      <c r="B100" s="31" t="s">
        <v>461</v>
      </c>
      <c r="C100" s="18" t="s">
        <v>105</v>
      </c>
      <c r="D100" s="50" t="s">
        <v>51</v>
      </c>
      <c r="E100" s="51">
        <v>11.35</v>
      </c>
    </row>
    <row r="101" spans="1:5" ht="12.75" customHeight="1">
      <c r="A101" s="53" t="s">
        <v>338</v>
      </c>
      <c r="B101" s="31" t="s">
        <v>462</v>
      </c>
      <c r="C101" s="18" t="s">
        <v>367</v>
      </c>
      <c r="D101" s="50"/>
      <c r="E101" s="50"/>
    </row>
    <row r="102" spans="1:5" ht="12.75" customHeight="1">
      <c r="A102" s="53" t="s">
        <v>225</v>
      </c>
      <c r="B102" s="31" t="s">
        <v>509</v>
      </c>
      <c r="C102" s="17" t="s">
        <v>131</v>
      </c>
      <c r="D102" s="50" t="s">
        <v>51</v>
      </c>
      <c r="E102" s="51">
        <v>182.7</v>
      </c>
    </row>
    <row r="103" spans="1:5" ht="12.75" customHeight="1">
      <c r="A103" s="53" t="s">
        <v>478</v>
      </c>
      <c r="B103" s="31" t="s">
        <v>510</v>
      </c>
      <c r="C103" s="17" t="s">
        <v>130</v>
      </c>
      <c r="D103" s="50" t="s">
        <v>51</v>
      </c>
      <c r="E103" s="51">
        <v>331.2</v>
      </c>
    </row>
    <row r="104" spans="1:5" ht="17.25" customHeight="1">
      <c r="A104" s="53"/>
      <c r="B104" s="31" t="s">
        <v>511</v>
      </c>
      <c r="C104" s="17" t="s">
        <v>133</v>
      </c>
      <c r="D104" s="50" t="s">
        <v>51</v>
      </c>
      <c r="E104" s="51">
        <v>479.7</v>
      </c>
    </row>
    <row r="105" spans="1:5" ht="16.5" customHeight="1">
      <c r="A105" s="53" t="s">
        <v>228</v>
      </c>
      <c r="B105" s="113" t="s">
        <v>520</v>
      </c>
      <c r="C105" s="114" t="s">
        <v>521</v>
      </c>
      <c r="D105" s="50" t="s">
        <v>51</v>
      </c>
      <c r="E105" s="51">
        <v>479.7</v>
      </c>
    </row>
    <row r="106" spans="1:5" ht="18" customHeight="1">
      <c r="A106" s="53" t="s">
        <v>229</v>
      </c>
      <c r="B106" s="112">
        <v>9</v>
      </c>
      <c r="C106" s="72" t="s">
        <v>443</v>
      </c>
      <c r="D106" s="68"/>
      <c r="E106" s="68"/>
    </row>
    <row r="107" spans="1:5" ht="16.5" customHeight="1">
      <c r="A107" s="53" t="s">
        <v>456</v>
      </c>
      <c r="B107" s="31" t="s">
        <v>540</v>
      </c>
      <c r="C107" s="17" t="s">
        <v>368</v>
      </c>
      <c r="D107" s="50"/>
      <c r="E107" s="50"/>
    </row>
    <row r="108" spans="1:5" ht="12.75" customHeight="1">
      <c r="A108" s="53"/>
      <c r="B108" s="31" t="s">
        <v>541</v>
      </c>
      <c r="C108" s="18" t="s">
        <v>444</v>
      </c>
      <c r="D108" s="50" t="s">
        <v>370</v>
      </c>
      <c r="E108" s="51">
        <v>42.9</v>
      </c>
    </row>
    <row r="109" spans="1:5" ht="14.25" customHeight="1">
      <c r="A109" s="53" t="s">
        <v>232</v>
      </c>
      <c r="B109" s="31" t="s">
        <v>542</v>
      </c>
      <c r="C109" s="17" t="s">
        <v>372</v>
      </c>
      <c r="D109" s="50" t="s">
        <v>373</v>
      </c>
      <c r="E109" s="51">
        <v>171.61</v>
      </c>
    </row>
    <row r="110" spans="1:5" ht="12.75" customHeight="1">
      <c r="A110" s="53" t="s">
        <v>233</v>
      </c>
      <c r="B110" s="31" t="s">
        <v>543</v>
      </c>
      <c r="C110" s="18" t="s">
        <v>374</v>
      </c>
      <c r="D110" s="50"/>
      <c r="E110" s="50"/>
    </row>
    <row r="111" spans="1:5" ht="12.75" customHeight="1">
      <c r="A111" s="53"/>
      <c r="B111" s="31" t="s">
        <v>544</v>
      </c>
      <c r="C111" s="18" t="s">
        <v>377</v>
      </c>
      <c r="D111" s="50" t="s">
        <v>221</v>
      </c>
      <c r="E111" s="51">
        <v>2.29</v>
      </c>
    </row>
    <row r="112" spans="1:5" ht="12.75" customHeight="1">
      <c r="A112" s="53" t="s">
        <v>236</v>
      </c>
      <c r="B112" s="31" t="s">
        <v>545</v>
      </c>
      <c r="C112" s="18" t="s">
        <v>379</v>
      </c>
      <c r="D112" s="50" t="s">
        <v>261</v>
      </c>
      <c r="E112" s="51">
        <v>5.2</v>
      </c>
    </row>
    <row r="113" spans="1:5" ht="12" customHeight="1">
      <c r="A113" s="53" t="s">
        <v>238</v>
      </c>
      <c r="B113" s="31" t="s">
        <v>546</v>
      </c>
      <c r="C113" s="18" t="s">
        <v>380</v>
      </c>
      <c r="D113" s="50" t="s">
        <v>220</v>
      </c>
      <c r="E113" s="51">
        <v>1.91</v>
      </c>
    </row>
    <row r="114" spans="1:5" ht="12.75" customHeight="1" hidden="1">
      <c r="A114" s="53" t="s">
        <v>239</v>
      </c>
      <c r="B114" s="31" t="s">
        <v>507</v>
      </c>
      <c r="C114" s="18" t="s">
        <v>382</v>
      </c>
      <c r="D114" s="50" t="s">
        <v>383</v>
      </c>
      <c r="E114" s="51">
        <v>2.86</v>
      </c>
    </row>
    <row r="115" spans="1:5" ht="12.75" customHeight="1" hidden="1">
      <c r="A115" s="53" t="s">
        <v>240</v>
      </c>
      <c r="B115" s="31"/>
      <c r="C115" s="18"/>
      <c r="D115" s="50"/>
      <c r="E115" s="50"/>
    </row>
    <row r="116" spans="1:5" ht="12.75" customHeight="1" hidden="1">
      <c r="A116" s="53" t="s">
        <v>241</v>
      </c>
      <c r="B116" s="31"/>
      <c r="C116" s="18"/>
      <c r="D116" s="50"/>
      <c r="E116" s="51"/>
    </row>
    <row r="117" spans="1:5" ht="0.75" customHeight="1">
      <c r="A117" s="53"/>
      <c r="B117" s="31"/>
      <c r="C117" s="18"/>
      <c r="D117" s="50"/>
      <c r="E117" s="51"/>
    </row>
    <row r="118" spans="1:5" ht="12.75" customHeight="1">
      <c r="A118" s="53" t="s">
        <v>318</v>
      </c>
      <c r="B118" s="31" t="s">
        <v>549</v>
      </c>
      <c r="C118" s="18" t="s">
        <v>387</v>
      </c>
      <c r="D118" s="50" t="s">
        <v>93</v>
      </c>
      <c r="E118" s="51">
        <v>4.58</v>
      </c>
    </row>
    <row r="119" spans="1:5" ht="18" customHeight="1">
      <c r="A119" s="53" t="s">
        <v>320</v>
      </c>
      <c r="B119" s="31" t="s">
        <v>550</v>
      </c>
      <c r="C119" s="17" t="s">
        <v>389</v>
      </c>
      <c r="D119" s="50" t="s">
        <v>390</v>
      </c>
      <c r="E119" s="51">
        <v>0.72</v>
      </c>
    </row>
    <row r="120" spans="1:5" ht="12.75" customHeight="1">
      <c r="A120" s="53" t="s">
        <v>321</v>
      </c>
      <c r="B120" s="31" t="s">
        <v>551</v>
      </c>
      <c r="C120" s="17" t="s">
        <v>394</v>
      </c>
      <c r="D120" s="50" t="s">
        <v>395</v>
      </c>
      <c r="E120" s="51">
        <v>3.38</v>
      </c>
    </row>
    <row r="121" spans="1:5" ht="17.25" customHeight="1">
      <c r="A121" s="53" t="s">
        <v>317</v>
      </c>
      <c r="B121" s="31" t="s">
        <v>547</v>
      </c>
      <c r="C121" s="17" t="s">
        <v>412</v>
      </c>
      <c r="D121" s="50" t="s">
        <v>396</v>
      </c>
      <c r="E121" s="51">
        <v>171.61</v>
      </c>
    </row>
    <row r="122" spans="1:5" ht="12.75" customHeight="1">
      <c r="A122" s="53" t="s">
        <v>323</v>
      </c>
      <c r="B122" s="31" t="s">
        <v>548</v>
      </c>
      <c r="C122" s="17" t="s">
        <v>397</v>
      </c>
      <c r="D122" s="50" t="s">
        <v>398</v>
      </c>
      <c r="E122" s="51">
        <v>57.2</v>
      </c>
    </row>
    <row r="123" spans="1:5" ht="24.75" customHeight="1">
      <c r="A123" s="53" t="s">
        <v>328</v>
      </c>
      <c r="B123" s="111">
        <v>10</v>
      </c>
      <c r="C123" s="72" t="s">
        <v>445</v>
      </c>
      <c r="D123" s="50"/>
      <c r="E123" s="50"/>
    </row>
    <row r="124" spans="1:5" ht="26.25" customHeight="1">
      <c r="A124" s="53" t="s">
        <v>332</v>
      </c>
      <c r="B124" s="31" t="s">
        <v>451</v>
      </c>
      <c r="C124" s="18" t="s">
        <v>106</v>
      </c>
      <c r="D124" s="50" t="s">
        <v>82</v>
      </c>
      <c r="E124" s="51">
        <v>171.61</v>
      </c>
    </row>
    <row r="125" spans="1:5" s="67" customFormat="1" ht="12.75">
      <c r="A125" s="69"/>
      <c r="B125" s="111">
        <v>11</v>
      </c>
      <c r="C125" s="64" t="s">
        <v>446</v>
      </c>
      <c r="D125" s="14"/>
      <c r="E125" s="14"/>
    </row>
    <row r="126" spans="1:5" ht="39" customHeight="1">
      <c r="A126" s="53" t="s">
        <v>79</v>
      </c>
      <c r="B126" s="39" t="s">
        <v>477</v>
      </c>
      <c r="C126" s="41" t="s">
        <v>335</v>
      </c>
      <c r="D126" s="27" t="s">
        <v>422</v>
      </c>
      <c r="E126" s="33">
        <v>81.07</v>
      </c>
    </row>
    <row r="127" spans="1:5" ht="25.5">
      <c r="A127" s="53"/>
      <c r="B127" s="39" t="s">
        <v>552</v>
      </c>
      <c r="C127" s="16" t="s">
        <v>336</v>
      </c>
      <c r="D127" s="27" t="s">
        <v>422</v>
      </c>
      <c r="E127" s="33">
        <v>200.29</v>
      </c>
    </row>
    <row r="128" spans="1:5" ht="25.5">
      <c r="A128" s="53" t="s">
        <v>128</v>
      </c>
      <c r="B128" s="39" t="s">
        <v>553</v>
      </c>
      <c r="C128" s="41" t="s">
        <v>337</v>
      </c>
      <c r="D128" s="27" t="s">
        <v>422</v>
      </c>
      <c r="E128" s="33">
        <v>75.67</v>
      </c>
    </row>
    <row r="129" spans="1:5" ht="25.5">
      <c r="A129" s="53" t="s">
        <v>129</v>
      </c>
      <c r="B129" s="39" t="s">
        <v>554</v>
      </c>
      <c r="C129" s="41" t="s">
        <v>413</v>
      </c>
      <c r="D129" s="14"/>
      <c r="E129" s="33"/>
    </row>
    <row r="130" spans="1:5" ht="12.75">
      <c r="A130" s="53" t="s">
        <v>132</v>
      </c>
      <c r="B130" s="39" t="s">
        <v>555</v>
      </c>
      <c r="C130" s="41" t="s">
        <v>340</v>
      </c>
      <c r="D130" s="14" t="s">
        <v>93</v>
      </c>
      <c r="E130" s="33">
        <v>1.24</v>
      </c>
    </row>
    <row r="131" spans="1:5" s="67" customFormat="1" ht="12.75">
      <c r="A131" s="69"/>
      <c r="B131" s="39" t="s">
        <v>556</v>
      </c>
      <c r="C131" s="41" t="s">
        <v>312</v>
      </c>
      <c r="D131" s="14" t="s">
        <v>93</v>
      </c>
      <c r="E131" s="33">
        <v>0.9</v>
      </c>
    </row>
    <row r="132" spans="1:5" ht="38.25">
      <c r="A132" s="53" t="s">
        <v>80</v>
      </c>
      <c r="B132" s="111">
        <v>12</v>
      </c>
      <c r="C132" s="64" t="s">
        <v>447</v>
      </c>
      <c r="D132" s="50"/>
      <c r="E132" s="51"/>
    </row>
    <row r="133" spans="1:5" ht="12.75">
      <c r="A133" s="53" t="s">
        <v>178</v>
      </c>
      <c r="B133" s="31" t="s">
        <v>452</v>
      </c>
      <c r="C133" s="3" t="s">
        <v>448</v>
      </c>
      <c r="D133" s="14" t="s">
        <v>86</v>
      </c>
      <c r="E133" s="33">
        <v>51.31</v>
      </c>
    </row>
    <row r="134" spans="1:5" s="67" customFormat="1" ht="12.75">
      <c r="A134" s="69"/>
      <c r="B134" s="31" t="s">
        <v>453</v>
      </c>
      <c r="C134" s="18" t="s">
        <v>522</v>
      </c>
      <c r="D134" s="50" t="s">
        <v>86</v>
      </c>
      <c r="E134" s="51">
        <v>5</v>
      </c>
    </row>
    <row r="135" spans="1:5" ht="25.5">
      <c r="A135" s="53"/>
      <c r="B135" s="31" t="s">
        <v>454</v>
      </c>
      <c r="C135" s="16" t="s">
        <v>421</v>
      </c>
      <c r="D135" s="14" t="s">
        <v>107</v>
      </c>
      <c r="E135" s="33">
        <v>19.05</v>
      </c>
    </row>
    <row r="136" spans="1:5" ht="12.75">
      <c r="A136" s="53" t="s">
        <v>369</v>
      </c>
      <c r="B136" s="111">
        <v>13</v>
      </c>
      <c r="C136" s="82" t="s">
        <v>449</v>
      </c>
      <c r="D136" s="50"/>
      <c r="E136" s="51"/>
    </row>
    <row r="137" spans="1:5" ht="25.5">
      <c r="A137" s="53" t="s">
        <v>371</v>
      </c>
      <c r="B137" s="31" t="s">
        <v>557</v>
      </c>
      <c r="C137" s="16" t="s">
        <v>416</v>
      </c>
      <c r="D137" s="50"/>
      <c r="E137" s="51"/>
    </row>
    <row r="138" spans="1:5" ht="12.75">
      <c r="A138" s="53" t="s">
        <v>463</v>
      </c>
      <c r="B138" s="31" t="s">
        <v>558</v>
      </c>
      <c r="C138" s="3" t="s">
        <v>110</v>
      </c>
      <c r="D138" s="14" t="s">
        <v>109</v>
      </c>
      <c r="E138" s="33">
        <v>21</v>
      </c>
    </row>
    <row r="139" spans="1:5" ht="38.25">
      <c r="A139" s="53" t="s">
        <v>376</v>
      </c>
      <c r="B139" s="111">
        <v>14</v>
      </c>
      <c r="C139" s="64" t="s">
        <v>450</v>
      </c>
      <c r="D139" s="14"/>
      <c r="E139" s="33"/>
    </row>
    <row r="140" spans="1:5" ht="51">
      <c r="A140" s="53" t="s">
        <v>378</v>
      </c>
      <c r="B140" s="31" t="s">
        <v>559</v>
      </c>
      <c r="C140" s="16" t="s">
        <v>417</v>
      </c>
      <c r="D140" s="14"/>
      <c r="E140" s="33"/>
    </row>
    <row r="141" spans="1:5" ht="12.75">
      <c r="A141" s="53" t="s">
        <v>375</v>
      </c>
      <c r="B141" s="31" t="s">
        <v>560</v>
      </c>
      <c r="C141" s="3" t="s">
        <v>418</v>
      </c>
      <c r="D141" s="14"/>
      <c r="E141" s="33"/>
    </row>
    <row r="142" spans="1:5" ht="25.5">
      <c r="A142" s="53" t="s">
        <v>381</v>
      </c>
      <c r="B142" s="31" t="s">
        <v>561</v>
      </c>
      <c r="C142" s="3" t="s">
        <v>111</v>
      </c>
      <c r="D142" s="27" t="s">
        <v>112</v>
      </c>
      <c r="E142" s="33">
        <v>11.23</v>
      </c>
    </row>
    <row r="143" spans="1:5" ht="12.75">
      <c r="A143" s="53"/>
      <c r="B143" s="31" t="s">
        <v>562</v>
      </c>
      <c r="C143" s="3" t="s">
        <v>113</v>
      </c>
      <c r="D143" s="27" t="s">
        <v>52</v>
      </c>
      <c r="E143" s="33">
        <v>21.04</v>
      </c>
    </row>
    <row r="144" spans="1:5" ht="25.5">
      <c r="A144" s="53" t="s">
        <v>384</v>
      </c>
      <c r="B144" s="31" t="s">
        <v>563</v>
      </c>
      <c r="C144" s="35" t="s">
        <v>114</v>
      </c>
      <c r="D144" s="27" t="s">
        <v>115</v>
      </c>
      <c r="E144" s="33">
        <v>32.27</v>
      </c>
    </row>
    <row r="145" spans="1:5" ht="12.75">
      <c r="A145" s="53" t="s">
        <v>385</v>
      </c>
      <c r="B145" s="59"/>
      <c r="C145" s="93"/>
      <c r="D145" s="61"/>
      <c r="E145" s="65"/>
    </row>
    <row r="146" spans="1:5" ht="12.75">
      <c r="A146" s="53" t="s">
        <v>386</v>
      </c>
      <c r="B146" s="59"/>
      <c r="C146" s="108"/>
      <c r="D146" s="61"/>
      <c r="E146" s="65"/>
    </row>
    <row r="147" spans="1:5" ht="12.75">
      <c r="A147" s="53" t="s">
        <v>388</v>
      </c>
      <c r="B147" s="59" t="s">
        <v>565</v>
      </c>
      <c r="C147" s="108"/>
      <c r="D147" s="60"/>
      <c r="E147" s="65"/>
    </row>
    <row r="148" spans="1:5" ht="12.75">
      <c r="A148" s="53" t="s">
        <v>391</v>
      </c>
      <c r="B148" s="59" t="s">
        <v>564</v>
      </c>
      <c r="C148" s="108"/>
      <c r="D148" s="60"/>
      <c r="E148" s="65"/>
    </row>
    <row r="149" spans="1:5" ht="12.75">
      <c r="A149" s="53" t="s">
        <v>392</v>
      </c>
      <c r="B149" s="59"/>
      <c r="C149" s="108"/>
      <c r="D149" s="60"/>
      <c r="E149" s="65"/>
    </row>
    <row r="150" spans="1:5" ht="12.75">
      <c r="A150" s="53" t="s">
        <v>393</v>
      </c>
      <c r="B150" s="109"/>
      <c r="C150" s="102"/>
      <c r="D150" s="60"/>
      <c r="E150" s="65"/>
    </row>
    <row r="151" spans="1:5" ht="39" customHeight="1">
      <c r="A151" s="53"/>
      <c r="B151" s="63"/>
      <c r="C151" s="93"/>
      <c r="D151" s="60"/>
      <c r="E151" s="97"/>
    </row>
    <row r="152" spans="1:5" ht="40.5" customHeight="1">
      <c r="A152" s="53" t="s">
        <v>81</v>
      </c>
      <c r="B152" s="63"/>
      <c r="C152" s="93"/>
      <c r="D152" s="60"/>
      <c r="E152" s="97"/>
    </row>
    <row r="153" spans="1:5" ht="12.75" customHeight="1">
      <c r="A153" s="53"/>
      <c r="B153" s="63"/>
      <c r="C153" s="93"/>
      <c r="D153" s="60"/>
      <c r="E153" s="97"/>
    </row>
    <row r="154" spans="1:5" ht="23.25" customHeight="1">
      <c r="A154" s="53" t="s">
        <v>479</v>
      </c>
      <c r="B154" s="94"/>
      <c r="C154" s="98"/>
      <c r="D154" s="60"/>
      <c r="E154" s="60"/>
    </row>
    <row r="155" spans="1:5" ht="27" customHeight="1">
      <c r="A155" s="53" t="s">
        <v>480</v>
      </c>
      <c r="B155" s="63"/>
      <c r="C155" s="7"/>
      <c r="D155" s="60"/>
      <c r="E155" s="60"/>
    </row>
    <row r="156" spans="1:5" ht="25.5" customHeight="1">
      <c r="A156" s="53" t="s">
        <v>481</v>
      </c>
      <c r="B156" s="63"/>
      <c r="C156" s="93"/>
      <c r="D156" s="60"/>
      <c r="E156" s="60"/>
    </row>
    <row r="157" spans="1:5" ht="26.25" customHeight="1">
      <c r="A157" s="53"/>
      <c r="B157" s="63"/>
      <c r="C157" s="7"/>
      <c r="D157" s="60"/>
      <c r="E157" s="65"/>
    </row>
    <row r="158" spans="1:5" ht="12.75" customHeight="1">
      <c r="A158" s="53" t="s">
        <v>339</v>
      </c>
      <c r="B158" s="63"/>
      <c r="C158" s="7"/>
      <c r="D158" s="60"/>
      <c r="E158" s="65"/>
    </row>
    <row r="159" spans="1:5" ht="12.75" customHeight="1">
      <c r="A159" s="53" t="s">
        <v>341</v>
      </c>
      <c r="B159" s="63"/>
      <c r="C159" s="7"/>
      <c r="D159" s="60"/>
      <c r="E159" s="60"/>
    </row>
    <row r="160" spans="1:5" ht="25.5" customHeight="1">
      <c r="A160" s="53"/>
      <c r="B160" s="63"/>
      <c r="C160" s="7"/>
      <c r="D160" s="60"/>
      <c r="E160" s="65"/>
    </row>
    <row r="161" spans="1:5" ht="12.75" customHeight="1">
      <c r="A161" s="53"/>
      <c r="B161" s="63"/>
      <c r="C161" s="7"/>
      <c r="D161" s="60"/>
      <c r="E161" s="65"/>
    </row>
    <row r="162" spans="1:5" ht="12.75" customHeight="1">
      <c r="A162" s="53" t="s">
        <v>222</v>
      </c>
      <c r="B162" s="63"/>
      <c r="C162" s="93"/>
      <c r="D162" s="60"/>
      <c r="E162" s="65"/>
    </row>
    <row r="163" spans="1:5" ht="12.75" customHeight="1">
      <c r="A163" s="53" t="s">
        <v>223</v>
      </c>
      <c r="B163" s="63"/>
      <c r="C163" s="7"/>
      <c r="D163" s="60"/>
      <c r="E163" s="60"/>
    </row>
    <row r="164" spans="1:5" ht="27.75" customHeight="1">
      <c r="A164" s="53"/>
      <c r="B164" s="63"/>
      <c r="C164" s="7"/>
      <c r="D164" s="60"/>
      <c r="E164" s="65"/>
    </row>
    <row r="165" spans="1:5" ht="12.75">
      <c r="A165" s="53"/>
      <c r="B165" s="63"/>
      <c r="C165" s="7"/>
      <c r="D165" s="60"/>
      <c r="E165" s="65"/>
    </row>
    <row r="166" spans="1:5" ht="25.5" customHeight="1">
      <c r="A166" s="53"/>
      <c r="B166" s="63"/>
      <c r="C166" s="7"/>
      <c r="D166" s="60"/>
      <c r="E166" s="60"/>
    </row>
    <row r="167" spans="1:5" ht="12.75">
      <c r="A167" s="53" t="s">
        <v>143</v>
      </c>
      <c r="B167" s="63"/>
      <c r="C167" s="7"/>
      <c r="D167" s="60"/>
      <c r="E167" s="65"/>
    </row>
    <row r="168" spans="1:5" ht="12.75">
      <c r="A168" s="53" t="s">
        <v>144</v>
      </c>
      <c r="B168" s="63"/>
      <c r="C168" s="7"/>
      <c r="D168" s="60"/>
      <c r="E168" s="65"/>
    </row>
    <row r="169" spans="1:5" ht="12.75">
      <c r="A169" s="53"/>
      <c r="B169" s="63"/>
      <c r="C169" s="7"/>
      <c r="D169" s="60"/>
      <c r="E169" s="65"/>
    </row>
    <row r="170" spans="1:5" ht="12.75">
      <c r="A170" s="53" t="s">
        <v>145</v>
      </c>
      <c r="B170" s="63"/>
      <c r="C170" s="7"/>
      <c r="D170" s="60"/>
      <c r="E170" s="60"/>
    </row>
    <row r="171" spans="1:5" ht="12.75">
      <c r="A171" s="53" t="s">
        <v>146</v>
      </c>
      <c r="B171" s="63"/>
      <c r="C171" s="7"/>
      <c r="D171" s="60"/>
      <c r="E171" s="65"/>
    </row>
    <row r="172" spans="1:5" ht="24" customHeight="1">
      <c r="A172" s="53" t="s">
        <v>147</v>
      </c>
      <c r="B172" s="63"/>
      <c r="C172" s="7"/>
      <c r="D172" s="60"/>
      <c r="E172" s="65"/>
    </row>
    <row r="173" spans="1:5" ht="12.75">
      <c r="A173" s="53"/>
      <c r="B173" s="63"/>
      <c r="C173" s="93"/>
      <c r="D173" s="60"/>
      <c r="E173" s="60"/>
    </row>
    <row r="174" spans="1:5" ht="12.75">
      <c r="A174" s="53" t="s">
        <v>148</v>
      </c>
      <c r="B174" s="63"/>
      <c r="C174" s="7"/>
      <c r="D174" s="60"/>
      <c r="E174" s="65"/>
    </row>
    <row r="175" spans="1:5" ht="12.75">
      <c r="A175" s="53" t="s">
        <v>149</v>
      </c>
      <c r="B175" s="63"/>
      <c r="C175" s="7"/>
      <c r="D175" s="60"/>
      <c r="E175" s="65"/>
    </row>
    <row r="176" spans="1:5" ht="12.75">
      <c r="A176" s="53"/>
      <c r="B176" s="63"/>
      <c r="C176" s="7"/>
      <c r="D176" s="60"/>
      <c r="E176" s="65"/>
    </row>
    <row r="177" spans="1:5" ht="12.75">
      <c r="A177" s="53" t="s">
        <v>150</v>
      </c>
      <c r="B177" s="63"/>
      <c r="C177" s="7"/>
      <c r="D177" s="60"/>
      <c r="E177" s="60"/>
    </row>
    <row r="178" spans="1:5" ht="12.75">
      <c r="A178" s="53" t="s">
        <v>151</v>
      </c>
      <c r="B178" s="63"/>
      <c r="C178" s="7"/>
      <c r="D178" s="60"/>
      <c r="E178" s="65"/>
    </row>
    <row r="179" spans="1:5" ht="12.75">
      <c r="A179" s="53" t="s">
        <v>152</v>
      </c>
      <c r="B179" s="63"/>
      <c r="C179" s="93"/>
      <c r="D179" s="60"/>
      <c r="E179" s="65"/>
    </row>
    <row r="180" spans="1:5" ht="12.75">
      <c r="A180" s="53"/>
      <c r="B180" s="63"/>
      <c r="C180" s="99"/>
      <c r="D180" s="60"/>
      <c r="E180" s="65"/>
    </row>
    <row r="181" spans="1:5" ht="12.75">
      <c r="A181" s="53" t="s">
        <v>153</v>
      </c>
      <c r="B181" s="63"/>
      <c r="C181" s="7"/>
      <c r="D181" s="60"/>
      <c r="E181" s="65"/>
    </row>
    <row r="182" spans="1:5" ht="12.75">
      <c r="A182" s="53" t="s">
        <v>154</v>
      </c>
      <c r="B182" s="63"/>
      <c r="C182" s="7"/>
      <c r="D182" s="60"/>
      <c r="E182" s="65"/>
    </row>
    <row r="183" spans="1:5" ht="12.75" customHeight="1">
      <c r="A183" s="53"/>
      <c r="B183" s="63"/>
      <c r="C183" s="93"/>
      <c r="D183" s="60"/>
      <c r="E183" s="60"/>
    </row>
    <row r="184" spans="1:5" ht="12.75">
      <c r="A184" s="53" t="s">
        <v>155</v>
      </c>
      <c r="B184" s="63"/>
      <c r="C184" s="7"/>
      <c r="D184" s="60"/>
      <c r="E184" s="65"/>
    </row>
    <row r="185" spans="1:5" ht="12.75">
      <c r="A185" s="53" t="s">
        <v>156</v>
      </c>
      <c r="B185" s="63"/>
      <c r="C185" s="7"/>
      <c r="D185" s="60"/>
      <c r="E185" s="65"/>
    </row>
    <row r="186" spans="1:5" ht="12.75">
      <c r="A186" s="53" t="s">
        <v>157</v>
      </c>
      <c r="B186" s="63"/>
      <c r="C186" s="7"/>
      <c r="D186" s="60"/>
      <c r="E186" s="60"/>
    </row>
    <row r="187" spans="1:5" ht="12.75">
      <c r="A187" s="53"/>
      <c r="B187" s="63"/>
      <c r="C187" s="7"/>
      <c r="D187" s="60"/>
      <c r="E187" s="65"/>
    </row>
    <row r="188" spans="1:5" ht="12.75">
      <c r="A188" s="53" t="s">
        <v>158</v>
      </c>
      <c r="B188" s="63"/>
      <c r="C188" s="7"/>
      <c r="D188" s="60"/>
      <c r="E188" s="65"/>
    </row>
    <row r="189" spans="1:5" ht="26.25" customHeight="1">
      <c r="A189" s="53" t="s">
        <v>159</v>
      </c>
      <c r="B189" s="94"/>
      <c r="C189" s="98"/>
      <c r="D189" s="60"/>
      <c r="E189" s="60"/>
    </row>
    <row r="190" spans="1:5" ht="12.75" customHeight="1">
      <c r="A190" s="53" t="s">
        <v>160</v>
      </c>
      <c r="B190" s="63"/>
      <c r="C190" s="93"/>
      <c r="D190" s="60"/>
      <c r="E190" s="65"/>
    </row>
    <row r="191" spans="1:5" ht="12.75">
      <c r="A191" s="53" t="s">
        <v>161</v>
      </c>
      <c r="B191" s="63"/>
      <c r="C191" s="7"/>
      <c r="D191" s="60"/>
      <c r="E191" s="65"/>
    </row>
    <row r="192" spans="1:5" ht="12.75">
      <c r="A192" s="53" t="s">
        <v>162</v>
      </c>
      <c r="B192" s="63"/>
      <c r="C192" s="7"/>
      <c r="D192" s="60"/>
      <c r="E192" s="65"/>
    </row>
    <row r="193" spans="1:5" ht="12.75">
      <c r="A193" s="53"/>
      <c r="B193" s="100"/>
      <c r="C193" s="99"/>
      <c r="D193" s="60"/>
      <c r="E193" s="65"/>
    </row>
    <row r="194" spans="1:5" ht="12.75">
      <c r="A194" s="53" t="s">
        <v>168</v>
      </c>
      <c r="B194" s="63"/>
      <c r="C194" s="93"/>
      <c r="D194" s="60"/>
      <c r="E194" s="65"/>
    </row>
    <row r="195" spans="1:5" ht="12.75">
      <c r="A195" s="53" t="s">
        <v>169</v>
      </c>
      <c r="B195" s="101"/>
      <c r="C195" s="102"/>
      <c r="D195" s="60"/>
      <c r="E195" s="60"/>
    </row>
    <row r="196" spans="1:5" ht="12.75">
      <c r="A196" s="53"/>
      <c r="B196" s="63"/>
      <c r="C196" s="93"/>
      <c r="D196" s="60"/>
      <c r="E196" s="65"/>
    </row>
    <row r="197" spans="1:5" ht="12.75">
      <c r="A197" s="53" t="s">
        <v>170</v>
      </c>
      <c r="B197" s="63"/>
      <c r="C197" s="7"/>
      <c r="D197" s="60"/>
      <c r="E197" s="65"/>
    </row>
    <row r="198" spans="1:5" ht="12.75">
      <c r="A198" s="53" t="s">
        <v>171</v>
      </c>
      <c r="B198" s="63"/>
      <c r="C198" s="7"/>
      <c r="D198" s="60"/>
      <c r="E198" s="65"/>
    </row>
    <row r="199" spans="1:5" ht="12.75">
      <c r="A199" s="53"/>
      <c r="B199" s="63"/>
      <c r="C199" s="7"/>
      <c r="D199" s="60"/>
      <c r="E199" s="65"/>
    </row>
    <row r="200" spans="1:5" ht="37.5" customHeight="1">
      <c r="A200" s="53" t="s">
        <v>163</v>
      </c>
      <c r="B200" s="94"/>
      <c r="C200" s="103"/>
      <c r="D200" s="96"/>
      <c r="E200" s="104"/>
    </row>
    <row r="201" spans="1:5" ht="12.75">
      <c r="A201" s="53" t="s">
        <v>164</v>
      </c>
      <c r="B201" s="63"/>
      <c r="C201" s="7"/>
      <c r="D201" s="60"/>
      <c r="E201" s="65"/>
    </row>
    <row r="202" spans="1:5" ht="12.75">
      <c r="A202" s="53" t="s">
        <v>165</v>
      </c>
      <c r="B202" s="63"/>
      <c r="C202" s="7"/>
      <c r="D202" s="60"/>
      <c r="E202" s="65"/>
    </row>
    <row r="203" spans="1:5" ht="24.75" customHeight="1">
      <c r="A203" s="53" t="s">
        <v>166</v>
      </c>
      <c r="B203" s="63"/>
      <c r="C203" s="7"/>
      <c r="D203" s="60"/>
      <c r="E203" s="65"/>
    </row>
    <row r="204" spans="1:5" ht="24.75" customHeight="1">
      <c r="A204" s="53" t="s">
        <v>167</v>
      </c>
      <c r="B204" s="63"/>
      <c r="C204" s="93"/>
      <c r="D204" s="60"/>
      <c r="E204" s="60"/>
    </row>
    <row r="205" spans="1:5" ht="12.75" customHeight="1">
      <c r="A205" s="53"/>
      <c r="B205" s="63"/>
      <c r="C205" s="7"/>
      <c r="D205" s="60"/>
      <c r="E205" s="65"/>
    </row>
    <row r="206" spans="1:5" ht="12.75">
      <c r="A206" s="53"/>
      <c r="B206" s="63"/>
      <c r="C206" s="7"/>
      <c r="D206" s="60"/>
      <c r="E206" s="65"/>
    </row>
    <row r="207" spans="1:5" ht="12.75">
      <c r="A207" s="53" t="s">
        <v>172</v>
      </c>
      <c r="B207" s="63"/>
      <c r="C207" s="7"/>
      <c r="D207" s="60"/>
      <c r="E207" s="65"/>
    </row>
    <row r="208" spans="1:5" ht="12.75">
      <c r="A208" s="53" t="s">
        <v>173</v>
      </c>
      <c r="B208" s="94"/>
      <c r="C208" s="98"/>
      <c r="D208" s="60"/>
      <c r="E208" s="60"/>
    </row>
    <row r="209" spans="1:5" ht="12.75">
      <c r="A209" s="53" t="s">
        <v>174</v>
      </c>
      <c r="B209" s="63"/>
      <c r="C209" s="7"/>
      <c r="D209" s="60"/>
      <c r="E209" s="65"/>
    </row>
    <row r="210" spans="1:5" s="67" customFormat="1" ht="12.75">
      <c r="A210" s="69"/>
      <c r="B210" s="63"/>
      <c r="C210" s="7"/>
      <c r="D210" s="60"/>
      <c r="E210" s="65"/>
    </row>
    <row r="211" spans="1:5" ht="12.75">
      <c r="A211" s="53" t="s">
        <v>175</v>
      </c>
      <c r="B211" s="63"/>
      <c r="C211" s="7"/>
      <c r="D211" s="60"/>
      <c r="E211" s="65"/>
    </row>
    <row r="212" spans="1:5" ht="12.75">
      <c r="A212" s="53" t="s">
        <v>176</v>
      </c>
      <c r="B212" s="63"/>
      <c r="C212" s="7"/>
      <c r="D212" s="60"/>
      <c r="E212" s="60"/>
    </row>
    <row r="213" spans="1:5" ht="12.75">
      <c r="A213" s="53" t="s">
        <v>177</v>
      </c>
      <c r="B213" s="63"/>
      <c r="C213" s="7"/>
      <c r="D213" s="60"/>
      <c r="E213" s="65"/>
    </row>
    <row r="214" spans="1:5" ht="64.5" customHeight="1">
      <c r="A214" s="53"/>
      <c r="B214" s="63"/>
      <c r="C214" s="7"/>
      <c r="D214" s="60"/>
      <c r="E214" s="65"/>
    </row>
    <row r="215" spans="1:5" ht="12.75">
      <c r="A215" s="53" t="s">
        <v>139</v>
      </c>
      <c r="B215" s="63"/>
      <c r="C215" s="7"/>
      <c r="D215" s="60"/>
      <c r="E215" s="65"/>
    </row>
    <row r="216" spans="1:5" ht="12.75">
      <c r="A216" s="53" t="s">
        <v>140</v>
      </c>
      <c r="B216" s="63"/>
      <c r="C216" s="7"/>
      <c r="D216" s="60"/>
      <c r="E216" s="60"/>
    </row>
    <row r="217" spans="1:5" ht="12.75">
      <c r="A217" s="53" t="s">
        <v>141</v>
      </c>
      <c r="B217" s="63"/>
      <c r="C217" s="7"/>
      <c r="D217" s="60"/>
      <c r="E217" s="65"/>
    </row>
    <row r="218" spans="1:5" ht="12.75">
      <c r="A218" s="53"/>
      <c r="B218" s="63"/>
      <c r="C218" s="7"/>
      <c r="D218" s="60"/>
      <c r="E218" s="65"/>
    </row>
    <row r="219" spans="1:5" ht="12.75">
      <c r="A219" s="53" t="s">
        <v>179</v>
      </c>
      <c r="B219" s="63"/>
      <c r="C219" s="7"/>
      <c r="D219" s="60"/>
      <c r="E219" s="60"/>
    </row>
    <row r="220" spans="1:5" ht="13.5" customHeight="1">
      <c r="A220" s="53" t="s">
        <v>180</v>
      </c>
      <c r="B220" s="63"/>
      <c r="C220" s="7"/>
      <c r="D220" s="60"/>
      <c r="E220" s="65"/>
    </row>
    <row r="221" spans="1:5" ht="12.75">
      <c r="A221" s="53" t="s">
        <v>181</v>
      </c>
      <c r="B221" s="63"/>
      <c r="C221" s="93"/>
      <c r="D221" s="60"/>
      <c r="E221" s="65"/>
    </row>
    <row r="222" spans="1:5" ht="12.75">
      <c r="A222" s="53"/>
      <c r="B222" s="63"/>
      <c r="C222" s="7"/>
      <c r="D222" s="60"/>
      <c r="E222" s="65"/>
    </row>
    <row r="223" spans="1:5" ht="12.75">
      <c r="A223" s="53" t="s">
        <v>182</v>
      </c>
      <c r="B223" s="63"/>
      <c r="C223" s="7"/>
      <c r="D223" s="60"/>
      <c r="E223" s="65"/>
    </row>
    <row r="224" spans="1:5" ht="12.75">
      <c r="A224" s="53" t="s">
        <v>183</v>
      </c>
      <c r="B224" s="63"/>
      <c r="C224" s="7"/>
      <c r="D224" s="60"/>
      <c r="E224" s="60"/>
    </row>
    <row r="225" spans="1:5" ht="12.75">
      <c r="A225" s="53" t="s">
        <v>184</v>
      </c>
      <c r="B225" s="63"/>
      <c r="C225" s="7"/>
      <c r="D225" s="60"/>
      <c r="E225" s="65"/>
    </row>
    <row r="226" spans="1:5" ht="12.75">
      <c r="A226" s="53"/>
      <c r="B226" s="63"/>
      <c r="C226" s="7"/>
      <c r="D226" s="60"/>
      <c r="E226" s="65"/>
    </row>
    <row r="227" spans="1:5" ht="12.75">
      <c r="A227" s="53" t="s">
        <v>185</v>
      </c>
      <c r="B227" s="63"/>
      <c r="C227" s="7"/>
      <c r="D227" s="60"/>
      <c r="E227" s="65"/>
    </row>
    <row r="228" spans="1:5" ht="12.75">
      <c r="A228" s="53" t="s">
        <v>186</v>
      </c>
      <c r="B228" s="63"/>
      <c r="C228" s="93"/>
      <c r="D228" s="60"/>
      <c r="E228" s="60"/>
    </row>
    <row r="229" spans="1:5" ht="12.75">
      <c r="A229" s="53"/>
      <c r="B229" s="63"/>
      <c r="C229" s="7"/>
      <c r="D229" s="60"/>
      <c r="E229" s="65"/>
    </row>
    <row r="230" spans="1:5" ht="12.75">
      <c r="A230" s="53" t="s">
        <v>187</v>
      </c>
      <c r="B230" s="63"/>
      <c r="C230" s="7"/>
      <c r="D230" s="60"/>
      <c r="E230" s="65"/>
    </row>
    <row r="231" spans="1:5" ht="12.75">
      <c r="A231" s="53" t="s">
        <v>188</v>
      </c>
      <c r="B231" s="63"/>
      <c r="C231" s="7"/>
      <c r="D231" s="60"/>
      <c r="E231" s="60"/>
    </row>
    <row r="232" spans="1:5" ht="12.75">
      <c r="A232" s="53" t="s">
        <v>189</v>
      </c>
      <c r="B232" s="63"/>
      <c r="C232" s="7"/>
      <c r="D232" s="60"/>
      <c r="E232" s="65"/>
    </row>
    <row r="233" spans="1:5" ht="12.75">
      <c r="A233" s="53" t="s">
        <v>150</v>
      </c>
      <c r="B233" s="63"/>
      <c r="C233" s="7"/>
      <c r="D233" s="60"/>
      <c r="E233" s="65"/>
    </row>
    <row r="234" spans="1:5" ht="12.75">
      <c r="A234" s="53"/>
      <c r="B234" s="63"/>
      <c r="C234" s="7"/>
      <c r="D234" s="60"/>
      <c r="E234" s="60"/>
    </row>
    <row r="235" spans="1:5" ht="12.75">
      <c r="A235" s="53" t="s">
        <v>190</v>
      </c>
      <c r="B235" s="63"/>
      <c r="C235" s="7"/>
      <c r="D235" s="60"/>
      <c r="E235" s="65"/>
    </row>
    <row r="236" spans="1:5" ht="12.75">
      <c r="A236" s="53" t="s">
        <v>191</v>
      </c>
      <c r="B236" s="63"/>
      <c r="C236" s="7"/>
      <c r="D236" s="60"/>
      <c r="E236" s="60"/>
    </row>
    <row r="237" spans="1:5" ht="12.75">
      <c r="A237" s="53" t="s">
        <v>192</v>
      </c>
      <c r="B237" s="63"/>
      <c r="C237" s="7"/>
      <c r="D237" s="60"/>
      <c r="E237" s="65"/>
    </row>
    <row r="238" spans="1:5" ht="24.75" customHeight="1">
      <c r="A238" s="53"/>
      <c r="B238" s="63"/>
      <c r="C238" s="7"/>
      <c r="D238" s="60"/>
      <c r="E238" s="65"/>
    </row>
    <row r="239" spans="1:5" ht="12.75">
      <c r="A239" s="53" t="s">
        <v>193</v>
      </c>
      <c r="B239" s="63"/>
      <c r="C239" s="7"/>
      <c r="D239" s="60"/>
      <c r="E239" s="65"/>
    </row>
    <row r="240" spans="1:5" ht="12.75">
      <c r="A240" s="53" t="s">
        <v>194</v>
      </c>
      <c r="B240" s="63"/>
      <c r="C240" s="7"/>
      <c r="D240" s="60"/>
      <c r="E240" s="65"/>
    </row>
    <row r="241" spans="1:5" ht="12.75">
      <c r="A241" s="53"/>
      <c r="B241" s="63"/>
      <c r="C241" s="7"/>
      <c r="D241" s="60"/>
      <c r="E241" s="65"/>
    </row>
    <row r="242" spans="1:5" ht="12.75">
      <c r="A242" s="53" t="s">
        <v>195</v>
      </c>
      <c r="B242" s="63"/>
      <c r="C242" s="7"/>
      <c r="D242" s="60"/>
      <c r="E242" s="65"/>
    </row>
    <row r="243" spans="1:5" ht="12.75">
      <c r="A243" s="53" t="s">
        <v>196</v>
      </c>
      <c r="B243" s="63"/>
      <c r="C243" s="7"/>
      <c r="D243" s="60"/>
      <c r="E243" s="60"/>
    </row>
    <row r="244" spans="1:5" ht="12.75">
      <c r="A244" s="53"/>
      <c r="B244" s="63"/>
      <c r="C244" s="7"/>
      <c r="D244" s="60"/>
      <c r="E244" s="65"/>
    </row>
    <row r="245" spans="1:5" ht="12.75">
      <c r="A245" s="53" t="s">
        <v>197</v>
      </c>
      <c r="B245" s="63"/>
      <c r="C245" s="7"/>
      <c r="D245" s="60"/>
      <c r="E245" s="65"/>
    </row>
    <row r="246" spans="1:5" ht="12.75">
      <c r="A246" s="53"/>
      <c r="B246" s="63"/>
      <c r="C246" s="7"/>
      <c r="D246" s="60"/>
      <c r="E246" s="60"/>
    </row>
    <row r="247" spans="1:5" ht="12.75">
      <c r="A247" s="53" t="s">
        <v>198</v>
      </c>
      <c r="B247" s="63"/>
      <c r="C247" s="7"/>
      <c r="D247" s="60"/>
      <c r="E247" s="65"/>
    </row>
    <row r="248" spans="1:5" ht="12.75">
      <c r="A248" s="53" t="s">
        <v>199</v>
      </c>
      <c r="B248" s="63"/>
      <c r="C248" s="7"/>
      <c r="D248" s="60"/>
      <c r="E248" s="60"/>
    </row>
    <row r="249" spans="1:5" ht="12.75">
      <c r="A249" s="53"/>
      <c r="B249" s="63"/>
      <c r="C249" s="7"/>
      <c r="D249" s="60"/>
      <c r="E249" s="65"/>
    </row>
    <row r="250" spans="1:5" ht="12.75">
      <c r="A250" s="53" t="s">
        <v>200</v>
      </c>
      <c r="B250" s="63"/>
      <c r="C250" s="7"/>
      <c r="D250" s="60"/>
      <c r="E250" s="65"/>
    </row>
    <row r="251" spans="1:5" ht="12.75">
      <c r="A251" s="53" t="s">
        <v>201</v>
      </c>
      <c r="B251" s="63"/>
      <c r="C251" s="7"/>
      <c r="D251" s="60"/>
      <c r="E251" s="65"/>
    </row>
    <row r="252" spans="1:5" ht="12.75">
      <c r="A252" s="53" t="s">
        <v>202</v>
      </c>
      <c r="B252" s="63"/>
      <c r="C252" s="7"/>
      <c r="D252" s="60"/>
      <c r="E252" s="65"/>
    </row>
    <row r="253" spans="1:5" ht="12.75">
      <c r="A253" s="53"/>
      <c r="B253" s="63"/>
      <c r="C253" s="7"/>
      <c r="D253" s="60"/>
      <c r="E253" s="65"/>
    </row>
    <row r="254" spans="1:5" ht="12.75">
      <c r="A254" s="53" t="s">
        <v>203</v>
      </c>
      <c r="B254" s="63"/>
      <c r="C254" s="7"/>
      <c r="D254" s="60"/>
      <c r="E254" s="65"/>
    </row>
    <row r="255" spans="1:5" ht="12.75">
      <c r="A255" s="53" t="s">
        <v>204</v>
      </c>
      <c r="B255" s="63"/>
      <c r="C255" s="7"/>
      <c r="D255" s="60"/>
      <c r="E255" s="65"/>
    </row>
    <row r="256" spans="1:5" ht="12.75">
      <c r="A256" s="53"/>
      <c r="B256" s="63"/>
      <c r="C256" s="7"/>
      <c r="D256" s="60"/>
      <c r="E256" s="65"/>
    </row>
    <row r="257" spans="1:5" ht="12.75">
      <c r="A257" s="53" t="s">
        <v>205</v>
      </c>
      <c r="B257" s="63"/>
      <c r="C257" s="7"/>
      <c r="D257" s="60"/>
      <c r="E257" s="65"/>
    </row>
    <row r="258" spans="1:5" ht="12.75">
      <c r="A258" s="53" t="s">
        <v>464</v>
      </c>
      <c r="B258" s="63"/>
      <c r="C258" s="7"/>
      <c r="D258" s="60"/>
      <c r="E258" s="65"/>
    </row>
    <row r="259" spans="1:5" ht="12.75">
      <c r="A259" s="53" t="s">
        <v>206</v>
      </c>
      <c r="B259" s="63"/>
      <c r="C259" s="7"/>
      <c r="D259" s="60"/>
      <c r="E259" s="65"/>
    </row>
    <row r="260" spans="1:5" ht="12.75">
      <c r="A260" s="53" t="s">
        <v>207</v>
      </c>
      <c r="B260" s="94"/>
      <c r="C260" s="105"/>
      <c r="D260" s="60"/>
      <c r="E260" s="65"/>
    </row>
    <row r="261" spans="1:5" ht="12.75">
      <c r="A261" s="53"/>
      <c r="B261" s="63"/>
      <c r="C261" s="93"/>
      <c r="D261" s="60"/>
      <c r="E261" s="65"/>
    </row>
    <row r="262" spans="1:5" ht="12.75">
      <c r="A262" s="53" t="s">
        <v>208</v>
      </c>
      <c r="B262" s="63"/>
      <c r="C262" s="7"/>
      <c r="D262" s="60"/>
      <c r="E262" s="65"/>
    </row>
    <row r="263" spans="1:5" ht="12.75">
      <c r="A263" s="53" t="s">
        <v>209</v>
      </c>
      <c r="B263" s="63"/>
      <c r="C263" s="7"/>
      <c r="D263" s="60"/>
      <c r="E263" s="65"/>
    </row>
    <row r="264" spans="1:5" ht="12.75">
      <c r="A264" s="53" t="s">
        <v>210</v>
      </c>
      <c r="B264" s="63"/>
      <c r="C264" s="7"/>
      <c r="D264" s="60"/>
      <c r="E264" s="65"/>
    </row>
    <row r="265" spans="1:5" ht="12.75">
      <c r="A265" s="53" t="s">
        <v>211</v>
      </c>
      <c r="B265" s="63"/>
      <c r="C265" s="52"/>
      <c r="D265" s="60"/>
      <c r="E265" s="65"/>
    </row>
    <row r="266" spans="1:5" ht="12.75">
      <c r="A266" s="53" t="s">
        <v>212</v>
      </c>
      <c r="B266" s="63"/>
      <c r="C266" s="52"/>
      <c r="D266" s="60"/>
      <c r="E266" s="65"/>
    </row>
    <row r="267" spans="1:5" ht="12.75">
      <c r="A267" s="53" t="s">
        <v>213</v>
      </c>
      <c r="B267" s="100"/>
      <c r="C267" s="106"/>
      <c r="D267" s="60"/>
      <c r="E267" s="65"/>
    </row>
    <row r="268" spans="1:5" ht="12.75">
      <c r="A268" s="53" t="s">
        <v>214</v>
      </c>
      <c r="B268" s="63"/>
      <c r="C268" s="52"/>
      <c r="D268" s="60"/>
      <c r="E268" s="65"/>
    </row>
    <row r="269" spans="1:5" ht="12.75">
      <c r="A269" s="53" t="s">
        <v>215</v>
      </c>
      <c r="B269" s="63"/>
      <c r="C269" s="52"/>
      <c r="D269" s="60"/>
      <c r="E269" s="65"/>
    </row>
    <row r="270" spans="1:5" ht="12.75">
      <c r="A270" s="53"/>
      <c r="B270" s="63"/>
      <c r="C270" s="52"/>
      <c r="D270" s="60"/>
      <c r="E270" s="65"/>
    </row>
    <row r="271" spans="1:5" ht="12.75">
      <c r="A271" s="53"/>
      <c r="B271" s="63"/>
      <c r="C271" s="52"/>
      <c r="D271" s="60"/>
      <c r="E271" s="65"/>
    </row>
    <row r="272" spans="1:5" ht="12.75">
      <c r="A272" s="53" t="s">
        <v>465</v>
      </c>
      <c r="B272" s="63"/>
      <c r="C272" s="106"/>
      <c r="D272" s="60"/>
      <c r="E272" s="65"/>
    </row>
    <row r="273" spans="1:5" ht="12.75">
      <c r="A273" s="53" t="s">
        <v>466</v>
      </c>
      <c r="B273" s="63"/>
      <c r="C273" s="106"/>
      <c r="D273" s="60"/>
      <c r="E273" s="65"/>
    </row>
    <row r="274" spans="1:5" ht="12.75">
      <c r="A274" s="53" t="s">
        <v>467</v>
      </c>
      <c r="B274" s="63"/>
      <c r="C274" s="52"/>
      <c r="D274" s="60"/>
      <c r="E274" s="65"/>
    </row>
    <row r="275" spans="1:5" ht="12.75">
      <c r="A275" s="53" t="s">
        <v>116</v>
      </c>
      <c r="B275" s="63"/>
      <c r="C275" s="52"/>
      <c r="D275" s="60"/>
      <c r="E275" s="65"/>
    </row>
    <row r="276" spans="1:5" ht="12.75">
      <c r="A276" s="53" t="s">
        <v>117</v>
      </c>
      <c r="B276" s="63"/>
      <c r="C276" s="52"/>
      <c r="D276" s="60"/>
      <c r="E276" s="65"/>
    </row>
    <row r="277" spans="1:5" ht="12.75">
      <c r="A277" s="53" t="s">
        <v>118</v>
      </c>
      <c r="B277" s="94"/>
      <c r="C277" s="98"/>
      <c r="D277" s="60"/>
      <c r="E277" s="65"/>
    </row>
    <row r="278" spans="1:5" ht="12.75">
      <c r="A278" s="53" t="s">
        <v>119</v>
      </c>
      <c r="B278" s="63"/>
      <c r="C278" s="93"/>
      <c r="D278" s="60"/>
      <c r="E278" s="65"/>
    </row>
    <row r="279" spans="1:5" ht="12.75">
      <c r="A279" s="53" t="s">
        <v>120</v>
      </c>
      <c r="B279" s="63"/>
      <c r="C279" s="7"/>
      <c r="D279" s="60"/>
      <c r="E279" s="65"/>
    </row>
    <row r="280" spans="1:5" ht="12.75">
      <c r="A280" s="53" t="s">
        <v>121</v>
      </c>
      <c r="B280" s="63"/>
      <c r="C280" s="7"/>
      <c r="D280" s="61"/>
      <c r="E280" s="65"/>
    </row>
    <row r="281" spans="1:5" ht="26.25" customHeight="1">
      <c r="A281" s="53" t="s">
        <v>122</v>
      </c>
      <c r="B281" s="63"/>
      <c r="C281" s="7"/>
      <c r="D281" s="61"/>
      <c r="E281" s="65"/>
    </row>
    <row r="282" spans="1:5" ht="12.75">
      <c r="A282" s="53" t="s">
        <v>123</v>
      </c>
      <c r="B282" s="63"/>
      <c r="C282" s="99"/>
      <c r="D282" s="61"/>
      <c r="E282" s="65"/>
    </row>
    <row r="283" spans="1:5" ht="12.75">
      <c r="A283" s="53" t="s">
        <v>360</v>
      </c>
      <c r="B283" s="63"/>
      <c r="C283" s="93"/>
      <c r="D283" s="60"/>
      <c r="E283" s="60"/>
    </row>
    <row r="284" spans="1:5" ht="12.75">
      <c r="A284" s="53"/>
      <c r="B284" s="63"/>
      <c r="C284" s="93"/>
      <c r="D284" s="60"/>
      <c r="E284" s="65"/>
    </row>
    <row r="285" spans="1:5" ht="12.75">
      <c r="A285" s="53" t="s">
        <v>124</v>
      </c>
      <c r="B285" s="63"/>
      <c r="C285" s="93"/>
      <c r="D285" s="60"/>
      <c r="E285" s="65"/>
    </row>
    <row r="286" spans="1:5" ht="12.75">
      <c r="A286" s="53" t="s">
        <v>125</v>
      </c>
      <c r="B286" s="94"/>
      <c r="C286" s="95"/>
      <c r="D286" s="96"/>
      <c r="E286" s="96"/>
    </row>
    <row r="287" spans="1:5" ht="12.75">
      <c r="A287" s="53"/>
      <c r="B287" s="63"/>
      <c r="C287" s="93"/>
      <c r="D287" s="60"/>
      <c r="E287" s="60"/>
    </row>
    <row r="288" spans="1:5" ht="12.75">
      <c r="A288" s="53"/>
      <c r="B288" s="63"/>
      <c r="C288" s="93"/>
      <c r="D288" s="60"/>
      <c r="E288" s="65"/>
    </row>
    <row r="289" spans="1:5" ht="12.75" customHeight="1">
      <c r="A289" s="53"/>
      <c r="B289" s="85"/>
      <c r="C289" s="7"/>
      <c r="D289" s="60"/>
      <c r="E289" s="60"/>
    </row>
    <row r="290" spans="1:5" ht="12.75" customHeight="1">
      <c r="A290" s="53" t="s">
        <v>134</v>
      </c>
      <c r="B290" s="85"/>
      <c r="C290" s="7"/>
      <c r="D290" s="60"/>
      <c r="E290" s="60"/>
    </row>
    <row r="291" ht="12.75">
      <c r="A291" s="53" t="s">
        <v>135</v>
      </c>
    </row>
    <row r="292" spans="1:5" ht="12.75">
      <c r="A292" s="53" t="s">
        <v>136</v>
      </c>
      <c r="B292" s="63"/>
      <c r="C292" s="52"/>
      <c r="D292" s="60"/>
      <c r="E292" s="65"/>
    </row>
    <row r="293" spans="1:5" ht="36" customHeight="1">
      <c r="A293" s="53"/>
      <c r="B293" s="63"/>
      <c r="C293" s="52"/>
      <c r="D293" s="60"/>
      <c r="E293" s="65"/>
    </row>
    <row r="294" spans="1:3" ht="24" customHeight="1">
      <c r="A294" s="53" t="s">
        <v>137</v>
      </c>
      <c r="B294" s="32"/>
      <c r="C294" s="52"/>
    </row>
    <row r="295" spans="1:5" ht="24" customHeight="1">
      <c r="A295" s="53" t="s">
        <v>138</v>
      </c>
      <c r="B295" s="63"/>
      <c r="C295" s="93"/>
      <c r="D295" s="60"/>
      <c r="E295" s="65"/>
    </row>
    <row r="296" spans="1:5" s="67" customFormat="1" ht="15.75" customHeight="1">
      <c r="A296" s="69"/>
      <c r="B296" s="94"/>
      <c r="C296" s="95"/>
      <c r="D296" s="96"/>
      <c r="E296" s="96"/>
    </row>
    <row r="297" spans="1:5" ht="26.25" customHeight="1">
      <c r="A297" s="53"/>
      <c r="B297" s="63"/>
      <c r="C297" s="93"/>
      <c r="D297" s="60"/>
      <c r="E297" s="60"/>
    </row>
    <row r="298" spans="1:5" ht="25.5" customHeight="1">
      <c r="A298" s="53" t="s">
        <v>142</v>
      </c>
      <c r="B298" s="63"/>
      <c r="C298" s="93"/>
      <c r="D298" s="60"/>
      <c r="E298" s="65"/>
    </row>
    <row r="302" spans="2:5" ht="12.75">
      <c r="B302" s="63"/>
      <c r="C302" s="52"/>
      <c r="D302" s="60"/>
      <c r="E302" s="65"/>
    </row>
    <row r="303" spans="2:5" ht="12.75">
      <c r="B303" s="63"/>
      <c r="C303" s="52"/>
      <c r="D303" s="60"/>
      <c r="E303" s="65"/>
    </row>
    <row r="304" spans="2:3" ht="12.75">
      <c r="B304" s="32"/>
      <c r="C304" s="52"/>
    </row>
    <row r="305" spans="2:5" ht="12.75">
      <c r="B305" s="63"/>
      <c r="C305" s="52"/>
      <c r="D305" s="60"/>
      <c r="E305" s="65"/>
    </row>
    <row r="306" spans="2:5" ht="12.75">
      <c r="B306" s="63"/>
      <c r="C306" s="52"/>
      <c r="D306" s="60"/>
      <c r="E306" s="65"/>
    </row>
    <row r="307" spans="2:5" ht="12.75">
      <c r="B307" s="63"/>
      <c r="C307" s="52"/>
      <c r="D307" s="60"/>
      <c r="E307" s="65"/>
    </row>
    <row r="308" spans="2:5" ht="12.75">
      <c r="B308" s="63"/>
      <c r="C308" s="52"/>
      <c r="D308" s="60"/>
      <c r="E308" s="65"/>
    </row>
    <row r="309" spans="2:5" ht="12.75">
      <c r="B309" s="63"/>
      <c r="C309" s="52"/>
      <c r="D309" s="60"/>
      <c r="E309" s="65"/>
    </row>
    <row r="310" spans="2:5" ht="12.75">
      <c r="B310" s="63"/>
      <c r="C310" s="52"/>
      <c r="D310" s="60"/>
      <c r="E310" s="65"/>
    </row>
    <row r="311" spans="2:5" ht="12.75">
      <c r="B311" s="63"/>
      <c r="C311" s="52"/>
      <c r="D311" s="60"/>
      <c r="E311" s="65"/>
    </row>
    <row r="312" spans="2:5" ht="12.75">
      <c r="B312" s="63"/>
      <c r="C312" s="52"/>
      <c r="D312" s="60"/>
      <c r="E312" s="65"/>
    </row>
    <row r="313" spans="2:5" ht="12.75">
      <c r="B313" s="63"/>
      <c r="C313" s="52"/>
      <c r="D313" s="60"/>
      <c r="E313" s="65"/>
    </row>
    <row r="314" spans="2:5" ht="12.75">
      <c r="B314" s="63"/>
      <c r="C314" s="52"/>
      <c r="D314" s="60"/>
      <c r="E314" s="65"/>
    </row>
    <row r="315" spans="2:5" ht="12.75">
      <c r="B315" s="63"/>
      <c r="C315" s="52"/>
      <c r="D315" s="60"/>
      <c r="E315" s="65"/>
    </row>
    <row r="316" spans="2:5" ht="12.75">
      <c r="B316" s="59"/>
      <c r="C316" s="62"/>
      <c r="D316" s="60"/>
      <c r="E316" s="61"/>
    </row>
    <row r="318" ht="12.75">
      <c r="B318" s="32"/>
    </row>
  </sheetData>
  <sheetProtection/>
  <mergeCells count="4">
    <mergeCell ref="C1:E1"/>
    <mergeCell ref="C2:E2"/>
    <mergeCell ref="C3:E3"/>
    <mergeCell ref="D4:E4"/>
  </mergeCells>
  <printOptions/>
  <pageMargins left="0.75" right="0.36" top="0.46" bottom="0.35" header="0.34" footer="0.2"/>
  <pageSetup horizontalDpi="600" verticalDpi="600" orientation="portrait" paperSize="9" scale="95" r:id="rId1"/>
  <rowBreaks count="6" manualBreakCount="6">
    <brk id="54" min="1" max="4" man="1"/>
    <brk id="104" min="1" max="4" man="1"/>
    <brk id="142" min="1" max="4" man="1"/>
    <brk id="188" min="1" max="4" man="1"/>
    <brk id="244" min="1" max="4" man="1"/>
    <brk id="290" min="1" max="4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226"/>
  <sheetViews>
    <sheetView view="pageBreakPreview" zoomScaleSheetLayoutView="100" zoomScalePageLayoutView="0" workbookViewId="0" topLeftCell="A1">
      <pane xSplit="3" ySplit="20" topLeftCell="D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I21" sqref="I21"/>
    </sheetView>
  </sheetViews>
  <sheetFormatPr defaultColWidth="9.00390625" defaultRowHeight="12.75"/>
  <cols>
    <col min="2" max="2" width="14.125" style="21" hidden="1" customWidth="1"/>
    <col min="3" max="3" width="17.875" style="0" customWidth="1"/>
    <col min="4" max="4" width="15.25390625" style="1" customWidth="1"/>
    <col min="8" max="8" width="9.125" style="2" customWidth="1"/>
    <col min="9" max="9" width="10.125" style="2" customWidth="1"/>
    <col min="10" max="10" width="9.375" style="2" customWidth="1"/>
    <col min="11" max="11" width="9.25390625" style="2" customWidth="1"/>
    <col min="12" max="12" width="12.625" style="2" customWidth="1"/>
    <col min="13" max="13" width="10.00390625" style="2" customWidth="1"/>
    <col min="14" max="14" width="9.25390625" style="2" bestFit="1" customWidth="1"/>
    <col min="15" max="15" width="19.875" style="0" customWidth="1"/>
    <col min="16" max="16" width="9.125" style="7" customWidth="1"/>
  </cols>
  <sheetData>
    <row r="2" spans="13:15" ht="12.75">
      <c r="M2" s="169"/>
      <c r="N2" s="169"/>
      <c r="O2" s="169"/>
    </row>
    <row r="3" spans="13:15" ht="12.75">
      <c r="M3" s="169" t="s">
        <v>518</v>
      </c>
      <c r="N3" s="169"/>
      <c r="O3" s="169"/>
    </row>
    <row r="4" spans="13:15" ht="12.75">
      <c r="M4" s="169"/>
      <c r="N4" s="169"/>
      <c r="O4" s="169"/>
    </row>
    <row r="6" spans="13:15" ht="12.75">
      <c r="M6" s="170"/>
      <c r="N6" s="170"/>
      <c r="O6" s="170"/>
    </row>
    <row r="9" spans="3:15" ht="15.75">
      <c r="C9" s="172" t="s">
        <v>4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3:15" ht="15.75">
      <c r="C10" s="172" t="s">
        <v>579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2" spans="1:15" ht="12.75">
      <c r="A12" s="22"/>
      <c r="B12" s="22"/>
      <c r="C12" s="9"/>
      <c r="D12" s="73"/>
      <c r="E12" s="9"/>
      <c r="F12" s="9"/>
      <c r="G12" s="9"/>
      <c r="H12" s="11"/>
      <c r="I12" s="11"/>
      <c r="J12" s="11"/>
      <c r="K12" s="11"/>
      <c r="L12" s="11" t="s">
        <v>7</v>
      </c>
      <c r="M12" s="11"/>
      <c r="N12" s="11"/>
      <c r="O12" s="9"/>
    </row>
    <row r="13" spans="1:15" ht="12.75">
      <c r="A13" s="23"/>
      <c r="B13" s="23" t="s">
        <v>8</v>
      </c>
      <c r="C13" s="13"/>
      <c r="D13" s="13"/>
      <c r="E13" s="10"/>
      <c r="F13" s="10"/>
      <c r="G13" s="10"/>
      <c r="H13" s="11" t="s">
        <v>5</v>
      </c>
      <c r="I13" s="11" t="s">
        <v>6</v>
      </c>
      <c r="J13" s="11" t="s">
        <v>6</v>
      </c>
      <c r="K13" s="11" t="s">
        <v>6</v>
      </c>
      <c r="L13" s="12" t="s">
        <v>12</v>
      </c>
      <c r="M13" s="12"/>
      <c r="N13" s="12"/>
      <c r="O13" s="10"/>
    </row>
    <row r="14" spans="1:15" ht="12.75">
      <c r="A14" s="23"/>
      <c r="B14" s="23"/>
      <c r="C14" s="13"/>
      <c r="D14" s="13" t="s">
        <v>16</v>
      </c>
      <c r="E14" s="10" t="s">
        <v>17</v>
      </c>
      <c r="F14" s="10" t="s">
        <v>18</v>
      </c>
      <c r="G14" s="10" t="s">
        <v>19</v>
      </c>
      <c r="H14" s="12" t="s">
        <v>10</v>
      </c>
      <c r="I14" s="12" t="s">
        <v>11</v>
      </c>
      <c r="J14" s="12" t="s">
        <v>11</v>
      </c>
      <c r="K14" s="12" t="s">
        <v>11</v>
      </c>
      <c r="L14" s="12" t="s">
        <v>22</v>
      </c>
      <c r="M14" s="12" t="s">
        <v>13</v>
      </c>
      <c r="N14" s="12" t="s">
        <v>14</v>
      </c>
      <c r="O14" s="10"/>
    </row>
    <row r="15" spans="1:15" ht="15.75" customHeight="1">
      <c r="A15" s="23" t="s">
        <v>8</v>
      </c>
      <c r="B15" s="23" t="s">
        <v>24</v>
      </c>
      <c r="C15" s="13" t="s">
        <v>9</v>
      </c>
      <c r="D15" s="13"/>
      <c r="E15" s="10" t="s">
        <v>25</v>
      </c>
      <c r="F15" s="10" t="s">
        <v>26</v>
      </c>
      <c r="G15" s="10" t="s">
        <v>27</v>
      </c>
      <c r="H15" s="12" t="s">
        <v>20</v>
      </c>
      <c r="I15" s="12" t="s">
        <v>21</v>
      </c>
      <c r="J15" s="12" t="s">
        <v>599</v>
      </c>
      <c r="K15" s="12" t="s">
        <v>599</v>
      </c>
      <c r="L15" s="12" t="s">
        <v>585</v>
      </c>
      <c r="M15" s="12" t="s">
        <v>31</v>
      </c>
      <c r="N15" s="12" t="s">
        <v>23</v>
      </c>
      <c r="O15" s="10"/>
    </row>
    <row r="16" spans="1:15" ht="14.25" customHeight="1">
      <c r="A16" s="23" t="s">
        <v>24</v>
      </c>
      <c r="B16" s="24"/>
      <c r="C16" s="13" t="s">
        <v>15</v>
      </c>
      <c r="D16" s="13"/>
      <c r="E16" s="10" t="s">
        <v>32</v>
      </c>
      <c r="F16" s="10" t="s">
        <v>33</v>
      </c>
      <c r="G16" s="10" t="s">
        <v>34</v>
      </c>
      <c r="H16" s="12" t="s">
        <v>28</v>
      </c>
      <c r="I16" s="57" t="s">
        <v>581</v>
      </c>
      <c r="J16" s="12" t="s">
        <v>35</v>
      </c>
      <c r="K16" s="12" t="s">
        <v>35</v>
      </c>
      <c r="L16" s="12" t="s">
        <v>36</v>
      </c>
      <c r="M16" s="12" t="s">
        <v>37</v>
      </c>
      <c r="N16" s="12" t="s">
        <v>15</v>
      </c>
      <c r="O16" s="10" t="s">
        <v>38</v>
      </c>
    </row>
    <row r="17" spans="1:15" ht="12.75">
      <c r="A17" s="24"/>
      <c r="B17" s="24"/>
      <c r="C17" s="10"/>
      <c r="D17" s="13"/>
      <c r="E17" s="10" t="s">
        <v>39</v>
      </c>
      <c r="F17" s="10" t="s">
        <v>40</v>
      </c>
      <c r="G17" s="10" t="s">
        <v>582</v>
      </c>
      <c r="H17" s="12" t="s">
        <v>15</v>
      </c>
      <c r="I17" s="2" t="s">
        <v>403</v>
      </c>
      <c r="J17" s="12" t="s">
        <v>43</v>
      </c>
      <c r="K17" s="12" t="s">
        <v>43</v>
      </c>
      <c r="L17" s="12" t="s">
        <v>44</v>
      </c>
      <c r="M17" s="12" t="s">
        <v>49</v>
      </c>
      <c r="N17" s="12" t="s">
        <v>49</v>
      </c>
      <c r="O17" s="10"/>
    </row>
    <row r="18" spans="1:15" ht="12.75">
      <c r="A18" s="24"/>
      <c r="B18" s="24"/>
      <c r="C18" s="10"/>
      <c r="D18" s="13"/>
      <c r="E18" s="10"/>
      <c r="F18" s="10"/>
      <c r="G18" s="10" t="s">
        <v>583</v>
      </c>
      <c r="H18" s="12" t="s">
        <v>42</v>
      </c>
      <c r="I18" s="54">
        <v>0.332</v>
      </c>
      <c r="J18" s="54">
        <v>0.015</v>
      </c>
      <c r="K18" s="12" t="s">
        <v>45</v>
      </c>
      <c r="L18" s="12" t="s">
        <v>46</v>
      </c>
      <c r="M18" s="12"/>
      <c r="N18" s="12"/>
      <c r="O18" s="10"/>
    </row>
    <row r="19" spans="1:15" ht="12.75">
      <c r="A19" s="24"/>
      <c r="B19" s="24"/>
      <c r="C19" s="10"/>
      <c r="D19" s="13"/>
      <c r="E19" s="10"/>
      <c r="F19" s="10"/>
      <c r="G19" s="10"/>
      <c r="H19" s="12"/>
      <c r="I19" s="12"/>
      <c r="J19" s="54"/>
      <c r="K19" s="12" t="s">
        <v>47</v>
      </c>
      <c r="L19" s="12" t="s">
        <v>48</v>
      </c>
      <c r="M19" s="12"/>
      <c r="N19" s="12"/>
      <c r="O19" s="10"/>
    </row>
    <row r="20" spans="1:15" ht="12.75">
      <c r="A20" s="24"/>
      <c r="B20" s="24"/>
      <c r="C20" s="5"/>
      <c r="D20" s="74"/>
      <c r="E20" s="5"/>
      <c r="F20" s="5"/>
      <c r="G20" s="5"/>
      <c r="H20" s="6"/>
      <c r="I20" s="6"/>
      <c r="J20" s="6"/>
      <c r="K20" s="115">
        <v>0.013</v>
      </c>
      <c r="L20" s="6" t="s">
        <v>584</v>
      </c>
      <c r="M20" s="6"/>
      <c r="N20" s="6"/>
      <c r="O20" s="5"/>
    </row>
    <row r="21" spans="1:15" ht="12.75">
      <c r="A21" s="39" t="s">
        <v>483</v>
      </c>
      <c r="B21" s="39" t="s">
        <v>250</v>
      </c>
      <c r="C21" s="3" t="s">
        <v>252</v>
      </c>
      <c r="D21" s="15" t="s">
        <v>343</v>
      </c>
      <c r="E21" s="19">
        <v>51.57</v>
      </c>
      <c r="F21" s="37">
        <v>10</v>
      </c>
      <c r="G21" s="3"/>
      <c r="H21" s="44">
        <f>E21*F21</f>
        <v>515.7</v>
      </c>
      <c r="I21" s="19">
        <f aca="true" t="shared" si="0" ref="I21:I52">H21*0.332</f>
        <v>171.21240000000003</v>
      </c>
      <c r="J21" s="19">
        <f aca="true" t="shared" si="1" ref="J21:J52">H21*0.015</f>
        <v>7.7355</v>
      </c>
      <c r="K21" s="19">
        <f aca="true" t="shared" si="2" ref="K21:K52">H21*0.013</f>
        <v>6.7041</v>
      </c>
      <c r="L21" s="19">
        <f>H21*0.2%</f>
        <v>1.0314</v>
      </c>
      <c r="M21" s="19">
        <f aca="true" t="shared" si="3" ref="M21:M52">H21+I21+J21+K21+L21</f>
        <v>702.3834</v>
      </c>
      <c r="N21" s="44">
        <f>M21</f>
        <v>702.3834</v>
      </c>
      <c r="O21" s="37"/>
    </row>
    <row r="22" spans="1:15" ht="12.75">
      <c r="A22" s="39" t="s">
        <v>484</v>
      </c>
      <c r="B22" s="39" t="s">
        <v>255</v>
      </c>
      <c r="C22" s="15" t="s">
        <v>52</v>
      </c>
      <c r="D22" s="15" t="s">
        <v>52</v>
      </c>
      <c r="E22" s="19">
        <v>51.57</v>
      </c>
      <c r="F22" s="37">
        <v>6</v>
      </c>
      <c r="G22" s="3"/>
      <c r="H22" s="44">
        <f>E22*F22</f>
        <v>309.42</v>
      </c>
      <c r="I22" s="19">
        <f t="shared" si="0"/>
        <v>102.72744000000002</v>
      </c>
      <c r="J22" s="19">
        <f t="shared" si="1"/>
        <v>4.6413</v>
      </c>
      <c r="K22" s="19">
        <f t="shared" si="2"/>
        <v>4.02246</v>
      </c>
      <c r="L22" s="19">
        <f aca="true" t="shared" si="4" ref="L22:L53">H22*0.002</f>
        <v>0.6188400000000001</v>
      </c>
      <c r="M22" s="19">
        <f t="shared" si="3"/>
        <v>421.43004</v>
      </c>
      <c r="N22" s="44">
        <f>M22</f>
        <v>421.43004</v>
      </c>
      <c r="O22" s="37"/>
    </row>
    <row r="23" spans="1:15" ht="12.75">
      <c r="A23" s="39" t="s">
        <v>485</v>
      </c>
      <c r="B23" s="39" t="s">
        <v>256</v>
      </c>
      <c r="C23" s="15" t="s">
        <v>52</v>
      </c>
      <c r="D23" s="15" t="s">
        <v>52</v>
      </c>
      <c r="E23" s="19">
        <v>51.57</v>
      </c>
      <c r="F23" s="37">
        <v>3</v>
      </c>
      <c r="G23" s="3"/>
      <c r="H23" s="44">
        <f>E23*F23</f>
        <v>154.71</v>
      </c>
      <c r="I23" s="19">
        <f t="shared" si="0"/>
        <v>51.36372000000001</v>
      </c>
      <c r="J23" s="19">
        <f t="shared" si="1"/>
        <v>2.32065</v>
      </c>
      <c r="K23" s="19">
        <f t="shared" si="2"/>
        <v>2.01123</v>
      </c>
      <c r="L23" s="19">
        <f t="shared" si="4"/>
        <v>0.30942000000000003</v>
      </c>
      <c r="M23" s="19">
        <f t="shared" si="3"/>
        <v>210.71502</v>
      </c>
      <c r="N23" s="44">
        <f>M23</f>
        <v>210.71502</v>
      </c>
      <c r="O23" s="37"/>
    </row>
    <row r="24" spans="1:15" ht="12.75">
      <c r="A24" s="25" t="s">
        <v>423</v>
      </c>
      <c r="B24" s="25" t="s">
        <v>257</v>
      </c>
      <c r="C24" s="3" t="s">
        <v>592</v>
      </c>
      <c r="D24" s="15" t="s">
        <v>52</v>
      </c>
      <c r="E24" s="19">
        <v>51.57</v>
      </c>
      <c r="F24" s="37"/>
      <c r="G24" s="37">
        <v>50</v>
      </c>
      <c r="H24" s="19">
        <f>(E24/G24)*100</f>
        <v>103.14000000000001</v>
      </c>
      <c r="I24" s="19">
        <f t="shared" si="0"/>
        <v>34.24248000000001</v>
      </c>
      <c r="J24" s="19">
        <f t="shared" si="1"/>
        <v>1.5471000000000001</v>
      </c>
      <c r="K24" s="19">
        <f t="shared" si="2"/>
        <v>1.3408200000000001</v>
      </c>
      <c r="L24" s="19">
        <f t="shared" si="4"/>
        <v>0.20628000000000005</v>
      </c>
      <c r="M24" s="19">
        <f t="shared" si="3"/>
        <v>140.47668000000002</v>
      </c>
      <c r="N24" s="19">
        <f>M24/100</f>
        <v>1.4047668000000002</v>
      </c>
      <c r="O24" s="37" t="s">
        <v>586</v>
      </c>
    </row>
    <row r="25" spans="1:15" ht="12.75">
      <c r="A25" s="39" t="s">
        <v>566</v>
      </c>
      <c r="B25" s="39" t="s">
        <v>262</v>
      </c>
      <c r="C25" s="3" t="s">
        <v>592</v>
      </c>
      <c r="D25" s="15" t="s">
        <v>52</v>
      </c>
      <c r="E25" s="19">
        <v>51.57</v>
      </c>
      <c r="F25" s="37"/>
      <c r="G25" s="43">
        <v>300</v>
      </c>
      <c r="H25" s="19">
        <f>(E25/G25)*100</f>
        <v>17.19</v>
      </c>
      <c r="I25" s="19">
        <f t="shared" si="0"/>
        <v>5.70708</v>
      </c>
      <c r="J25" s="19">
        <f t="shared" si="1"/>
        <v>0.25785</v>
      </c>
      <c r="K25" s="19">
        <f t="shared" si="2"/>
        <v>0.22347</v>
      </c>
      <c r="L25" s="19">
        <f t="shared" si="4"/>
        <v>0.03438</v>
      </c>
      <c r="M25" s="19">
        <f t="shared" si="3"/>
        <v>23.41278</v>
      </c>
      <c r="N25" s="19">
        <f>M25/10</f>
        <v>2.341278</v>
      </c>
      <c r="O25" s="37" t="s">
        <v>587</v>
      </c>
    </row>
    <row r="26" spans="1:15" ht="12.75">
      <c r="A26" s="39" t="s">
        <v>116</v>
      </c>
      <c r="B26" s="39" t="s">
        <v>266</v>
      </c>
      <c r="C26" s="15" t="s">
        <v>52</v>
      </c>
      <c r="D26" s="15" t="s">
        <v>52</v>
      </c>
      <c r="E26" s="19">
        <v>51.57</v>
      </c>
      <c r="F26" s="37"/>
      <c r="G26" s="43">
        <v>25</v>
      </c>
      <c r="H26" s="19">
        <f>(E26/G26)*100</f>
        <v>206.28000000000003</v>
      </c>
      <c r="I26" s="19">
        <f t="shared" si="0"/>
        <v>68.48496000000002</v>
      </c>
      <c r="J26" s="19">
        <f t="shared" si="1"/>
        <v>3.0942000000000003</v>
      </c>
      <c r="K26" s="19">
        <f t="shared" si="2"/>
        <v>2.6816400000000002</v>
      </c>
      <c r="L26" s="19">
        <f t="shared" si="4"/>
        <v>0.4125600000000001</v>
      </c>
      <c r="M26" s="19">
        <f t="shared" si="3"/>
        <v>280.95336000000003</v>
      </c>
      <c r="N26" s="19">
        <f>M26/100</f>
        <v>2.8095336000000004</v>
      </c>
      <c r="O26" s="37" t="s">
        <v>586</v>
      </c>
    </row>
    <row r="27" spans="1:15" ht="12.75">
      <c r="A27" s="39" t="s">
        <v>489</v>
      </c>
      <c r="B27" s="39" t="s">
        <v>267</v>
      </c>
      <c r="C27" s="15" t="s">
        <v>52</v>
      </c>
      <c r="D27" s="15" t="s">
        <v>52</v>
      </c>
      <c r="E27" s="19">
        <v>51.57</v>
      </c>
      <c r="F27" s="37"/>
      <c r="G27" s="43">
        <v>110</v>
      </c>
      <c r="H27" s="19">
        <f>(E27/G27)*100</f>
        <v>46.88181818181818</v>
      </c>
      <c r="I27" s="19">
        <f t="shared" si="0"/>
        <v>15.564763636363638</v>
      </c>
      <c r="J27" s="19">
        <f t="shared" si="1"/>
        <v>0.7032272727272727</v>
      </c>
      <c r="K27" s="19">
        <f t="shared" si="2"/>
        <v>0.6094636363636363</v>
      </c>
      <c r="L27" s="19">
        <f t="shared" si="4"/>
        <v>0.09376363636363637</v>
      </c>
      <c r="M27" s="19">
        <f t="shared" si="3"/>
        <v>63.85303636363636</v>
      </c>
      <c r="N27" s="19">
        <f>M27/10</f>
        <v>6.385303636363636</v>
      </c>
      <c r="O27" s="37" t="s">
        <v>587</v>
      </c>
    </row>
    <row r="28" spans="1:15" ht="12.75">
      <c r="A28" s="39" t="s">
        <v>424</v>
      </c>
      <c r="B28" s="39" t="s">
        <v>265</v>
      </c>
      <c r="C28" s="15" t="s">
        <v>52</v>
      </c>
      <c r="D28" s="15" t="s">
        <v>52</v>
      </c>
      <c r="E28" s="19">
        <v>51.57</v>
      </c>
      <c r="F28" s="37"/>
      <c r="G28" s="43">
        <v>15</v>
      </c>
      <c r="H28" s="19">
        <f>(E28/G28)*100</f>
        <v>343.8</v>
      </c>
      <c r="I28" s="19">
        <f t="shared" si="0"/>
        <v>114.14160000000001</v>
      </c>
      <c r="J28" s="19">
        <f t="shared" si="1"/>
        <v>5.157</v>
      </c>
      <c r="K28" s="19">
        <f t="shared" si="2"/>
        <v>4.4694</v>
      </c>
      <c r="L28" s="19">
        <f t="shared" si="4"/>
        <v>0.6876</v>
      </c>
      <c r="M28" s="19">
        <f t="shared" si="3"/>
        <v>468.25559999999996</v>
      </c>
      <c r="N28" s="19">
        <f>M28/100</f>
        <v>4.682556</v>
      </c>
      <c r="O28" s="37" t="s">
        <v>586</v>
      </c>
    </row>
    <row r="29" spans="1:15" ht="12.75">
      <c r="A29" s="39" t="s">
        <v>425</v>
      </c>
      <c r="B29" s="39" t="s">
        <v>270</v>
      </c>
      <c r="C29" s="45" t="s">
        <v>596</v>
      </c>
      <c r="D29" s="15" t="s">
        <v>580</v>
      </c>
      <c r="E29" s="4">
        <v>35.19</v>
      </c>
      <c r="F29" s="37"/>
      <c r="G29" s="43">
        <v>1700</v>
      </c>
      <c r="H29" s="19">
        <f>(E29/G29)*1000</f>
        <v>20.7</v>
      </c>
      <c r="I29" s="19">
        <f t="shared" si="0"/>
        <v>6.8724</v>
      </c>
      <c r="J29" s="19">
        <f t="shared" si="1"/>
        <v>0.3105</v>
      </c>
      <c r="K29" s="19">
        <f t="shared" si="2"/>
        <v>0.2691</v>
      </c>
      <c r="L29" s="19">
        <f t="shared" si="4"/>
        <v>0.0414</v>
      </c>
      <c r="M29" s="19">
        <f t="shared" si="3"/>
        <v>28.1934</v>
      </c>
      <c r="N29" s="19">
        <f>M29/20</f>
        <v>1.40967</v>
      </c>
      <c r="O29" s="43" t="s">
        <v>63</v>
      </c>
    </row>
    <row r="30" spans="1:15" ht="12.75">
      <c r="A30" s="39" t="s">
        <v>513</v>
      </c>
      <c r="B30" s="39" t="s">
        <v>271</v>
      </c>
      <c r="C30" s="26" t="s">
        <v>592</v>
      </c>
      <c r="D30" s="15" t="s">
        <v>52</v>
      </c>
      <c r="E30" s="4">
        <v>35.19</v>
      </c>
      <c r="F30" s="37"/>
      <c r="G30" s="43">
        <v>45</v>
      </c>
      <c r="H30" s="19">
        <f>(E30/G30)*100</f>
        <v>78.19999999999999</v>
      </c>
      <c r="I30" s="19">
        <f t="shared" si="0"/>
        <v>25.9624</v>
      </c>
      <c r="J30" s="19">
        <f t="shared" si="1"/>
        <v>1.1729999999999998</v>
      </c>
      <c r="K30" s="19">
        <f t="shared" si="2"/>
        <v>1.0165999999999997</v>
      </c>
      <c r="L30" s="19">
        <f t="shared" si="4"/>
        <v>0.15639999999999998</v>
      </c>
      <c r="M30" s="19">
        <f t="shared" si="3"/>
        <v>106.5084</v>
      </c>
      <c r="N30" s="19">
        <f>M30/100</f>
        <v>1.065084</v>
      </c>
      <c r="O30" s="37" t="s">
        <v>586</v>
      </c>
    </row>
    <row r="31" spans="1:15" ht="12.75">
      <c r="A31" s="39" t="s">
        <v>514</v>
      </c>
      <c r="B31" s="39" t="s">
        <v>272</v>
      </c>
      <c r="C31" s="26" t="s">
        <v>593</v>
      </c>
      <c r="D31" s="15" t="s">
        <v>52</v>
      </c>
      <c r="E31" s="4">
        <v>35.19</v>
      </c>
      <c r="F31" s="37"/>
      <c r="G31" s="43">
        <v>270</v>
      </c>
      <c r="H31" s="19">
        <f>(E31/G31)*1000</f>
        <v>130.33333333333334</v>
      </c>
      <c r="I31" s="19">
        <f t="shared" si="0"/>
        <v>43.27066666666667</v>
      </c>
      <c r="J31" s="19">
        <f t="shared" si="1"/>
        <v>1.955</v>
      </c>
      <c r="K31" s="19">
        <f t="shared" si="2"/>
        <v>1.6943333333333335</v>
      </c>
      <c r="L31" s="19">
        <f t="shared" si="4"/>
        <v>0.2606666666666667</v>
      </c>
      <c r="M31" s="19">
        <f t="shared" si="3"/>
        <v>177.51400000000004</v>
      </c>
      <c r="N31" s="19">
        <f>M31/100</f>
        <v>1.7751400000000004</v>
      </c>
      <c r="O31" s="37" t="s">
        <v>587</v>
      </c>
    </row>
    <row r="32" spans="1:15" ht="12.75">
      <c r="A32" s="39" t="s">
        <v>490</v>
      </c>
      <c r="B32" s="39" t="s">
        <v>273</v>
      </c>
      <c r="C32" s="45" t="s">
        <v>596</v>
      </c>
      <c r="D32" s="15" t="s">
        <v>52</v>
      </c>
      <c r="E32" s="4">
        <v>35.19</v>
      </c>
      <c r="F32" s="37"/>
      <c r="G32" s="43">
        <v>800</v>
      </c>
      <c r="H32" s="19">
        <f>(E32/G32)*1000</f>
        <v>43.9875</v>
      </c>
      <c r="I32" s="19">
        <f t="shared" si="0"/>
        <v>14.60385</v>
      </c>
      <c r="J32" s="19">
        <f t="shared" si="1"/>
        <v>0.6598124999999999</v>
      </c>
      <c r="K32" s="19">
        <f t="shared" si="2"/>
        <v>0.5718374999999999</v>
      </c>
      <c r="L32" s="19">
        <f t="shared" si="4"/>
        <v>0.087975</v>
      </c>
      <c r="M32" s="19">
        <f t="shared" si="3"/>
        <v>59.910975</v>
      </c>
      <c r="N32" s="19">
        <f>M32/100</f>
        <v>0.59910975</v>
      </c>
      <c r="O32" s="43" t="s">
        <v>588</v>
      </c>
    </row>
    <row r="33" spans="1:15" ht="12.75">
      <c r="A33" s="39" t="s">
        <v>491</v>
      </c>
      <c r="B33" s="39" t="s">
        <v>277</v>
      </c>
      <c r="C33" s="15" t="s">
        <v>52</v>
      </c>
      <c r="D33" s="15" t="s">
        <v>52</v>
      </c>
      <c r="E33" s="4">
        <v>35.19</v>
      </c>
      <c r="F33" s="37"/>
      <c r="G33" s="43">
        <v>1200</v>
      </c>
      <c r="H33" s="19">
        <f>(E33/G33)*1000</f>
        <v>29.324999999999996</v>
      </c>
      <c r="I33" s="19">
        <f t="shared" si="0"/>
        <v>9.735899999999999</v>
      </c>
      <c r="J33" s="19">
        <f t="shared" si="1"/>
        <v>0.4398749999999999</v>
      </c>
      <c r="K33" s="19">
        <f t="shared" si="2"/>
        <v>0.3812249999999999</v>
      </c>
      <c r="L33" s="19">
        <f t="shared" si="4"/>
        <v>0.058649999999999994</v>
      </c>
      <c r="M33" s="19">
        <f t="shared" si="3"/>
        <v>39.94065</v>
      </c>
      <c r="N33" s="19">
        <f>M33/10</f>
        <v>3.994065</v>
      </c>
      <c r="O33" s="43" t="s">
        <v>54</v>
      </c>
    </row>
    <row r="34" spans="1:15" ht="12.75">
      <c r="A34" s="39" t="s">
        <v>492</v>
      </c>
      <c r="B34" s="39" t="s">
        <v>278</v>
      </c>
      <c r="C34" s="15" t="s">
        <v>52</v>
      </c>
      <c r="D34" s="15" t="s">
        <v>52</v>
      </c>
      <c r="E34" s="4">
        <v>35.19</v>
      </c>
      <c r="F34" s="37"/>
      <c r="G34" s="43">
        <v>800</v>
      </c>
      <c r="H34" s="19">
        <f>(E34/G34)*1000</f>
        <v>43.9875</v>
      </c>
      <c r="I34" s="19">
        <f t="shared" si="0"/>
        <v>14.60385</v>
      </c>
      <c r="J34" s="19">
        <f t="shared" si="1"/>
        <v>0.6598124999999999</v>
      </c>
      <c r="K34" s="19">
        <f t="shared" si="2"/>
        <v>0.5718374999999999</v>
      </c>
      <c r="L34" s="19">
        <f t="shared" si="4"/>
        <v>0.087975</v>
      </c>
      <c r="M34" s="19">
        <f t="shared" si="3"/>
        <v>59.910975</v>
      </c>
      <c r="N34" s="19">
        <f>M34/10</f>
        <v>5.9910975</v>
      </c>
      <c r="O34" s="15" t="s">
        <v>52</v>
      </c>
    </row>
    <row r="35" spans="1:15" ht="12.75">
      <c r="A35" s="39" t="s">
        <v>493</v>
      </c>
      <c r="B35" s="39" t="s">
        <v>281</v>
      </c>
      <c r="C35" s="45" t="s">
        <v>55</v>
      </c>
      <c r="D35" s="15" t="s">
        <v>343</v>
      </c>
      <c r="E35" s="4">
        <v>51.57</v>
      </c>
      <c r="F35" s="37"/>
      <c r="G35" s="43">
        <v>30</v>
      </c>
      <c r="H35" s="19">
        <f>(E35/G35)*100</f>
        <v>171.9</v>
      </c>
      <c r="I35" s="19">
        <f t="shared" si="0"/>
        <v>57.070800000000006</v>
      </c>
      <c r="J35" s="19">
        <f t="shared" si="1"/>
        <v>2.5785</v>
      </c>
      <c r="K35" s="19">
        <f t="shared" si="2"/>
        <v>2.2347</v>
      </c>
      <c r="L35" s="19">
        <f t="shared" si="4"/>
        <v>0.3438</v>
      </c>
      <c r="M35" s="19">
        <f t="shared" si="3"/>
        <v>234.12779999999998</v>
      </c>
      <c r="N35" s="19">
        <f>M35/100</f>
        <v>2.341278</v>
      </c>
      <c r="O35" s="43" t="s">
        <v>350</v>
      </c>
    </row>
    <row r="36" spans="1:15" ht="12.75">
      <c r="A36" s="39" t="s">
        <v>494</v>
      </c>
      <c r="B36" s="39" t="s">
        <v>283</v>
      </c>
      <c r="C36" s="15" t="s">
        <v>52</v>
      </c>
      <c r="D36" s="15" t="s">
        <v>52</v>
      </c>
      <c r="E36" s="4">
        <v>51.57</v>
      </c>
      <c r="F36" s="37"/>
      <c r="G36" s="43">
        <v>120</v>
      </c>
      <c r="H36" s="19">
        <f>(E36/G36)*100</f>
        <v>42.975</v>
      </c>
      <c r="I36" s="19">
        <f t="shared" si="0"/>
        <v>14.267700000000001</v>
      </c>
      <c r="J36" s="19">
        <f t="shared" si="1"/>
        <v>0.644625</v>
      </c>
      <c r="K36" s="19">
        <f t="shared" si="2"/>
        <v>0.558675</v>
      </c>
      <c r="L36" s="19">
        <f t="shared" si="4"/>
        <v>0.08595</v>
      </c>
      <c r="M36" s="19">
        <f t="shared" si="3"/>
        <v>58.531949999999995</v>
      </c>
      <c r="N36" s="19">
        <f>M36/10</f>
        <v>5.8531949999999995</v>
      </c>
      <c r="O36" s="43" t="s">
        <v>84</v>
      </c>
    </row>
    <row r="37" spans="1:15" ht="12.75">
      <c r="A37" s="39" t="s">
        <v>495</v>
      </c>
      <c r="B37" s="39" t="s">
        <v>285</v>
      </c>
      <c r="C37" s="15" t="s">
        <v>52</v>
      </c>
      <c r="D37" s="15" t="s">
        <v>52</v>
      </c>
      <c r="E37" s="4">
        <v>51.57</v>
      </c>
      <c r="F37" s="37"/>
      <c r="G37" s="43">
        <v>75</v>
      </c>
      <c r="H37" s="19">
        <f>(E37/G37)*100</f>
        <v>68.76</v>
      </c>
      <c r="I37" s="19">
        <f t="shared" si="0"/>
        <v>22.82832</v>
      </c>
      <c r="J37" s="19">
        <f t="shared" si="1"/>
        <v>1.0314</v>
      </c>
      <c r="K37" s="19">
        <f t="shared" si="2"/>
        <v>0.89388</v>
      </c>
      <c r="L37" s="19">
        <f t="shared" si="4"/>
        <v>0.13752</v>
      </c>
      <c r="M37" s="19">
        <f t="shared" si="3"/>
        <v>93.65112</v>
      </c>
      <c r="N37" s="19">
        <f>M37/100</f>
        <v>0.9365112000000001</v>
      </c>
      <c r="O37" s="43" t="s">
        <v>350</v>
      </c>
    </row>
    <row r="38" spans="1:15" ht="12.75">
      <c r="A38" s="39" t="s">
        <v>496</v>
      </c>
      <c r="B38" s="39" t="s">
        <v>286</v>
      </c>
      <c r="C38" s="15" t="s">
        <v>52</v>
      </c>
      <c r="D38" s="15" t="s">
        <v>52</v>
      </c>
      <c r="E38" s="4">
        <v>51.57</v>
      </c>
      <c r="F38" s="37"/>
      <c r="G38" s="43">
        <v>150</v>
      </c>
      <c r="H38" s="19">
        <f>(E38/G38)*100</f>
        <v>34.38</v>
      </c>
      <c r="I38" s="19">
        <f t="shared" si="0"/>
        <v>11.41416</v>
      </c>
      <c r="J38" s="19">
        <f t="shared" si="1"/>
        <v>0.5157</v>
      </c>
      <c r="K38" s="19">
        <f t="shared" si="2"/>
        <v>0.44694</v>
      </c>
      <c r="L38" s="19">
        <f t="shared" si="4"/>
        <v>0.06876</v>
      </c>
      <c r="M38" s="19">
        <f t="shared" si="3"/>
        <v>46.82556</v>
      </c>
      <c r="N38" s="19">
        <f>M38/10</f>
        <v>4.682556</v>
      </c>
      <c r="O38" s="43" t="s">
        <v>84</v>
      </c>
    </row>
    <row r="39" spans="1:15" ht="12.75">
      <c r="A39" s="39" t="s">
        <v>525</v>
      </c>
      <c r="B39" s="31" t="s">
        <v>289</v>
      </c>
      <c r="C39" s="47" t="s">
        <v>55</v>
      </c>
      <c r="D39" s="15" t="s">
        <v>52</v>
      </c>
      <c r="E39" s="4">
        <v>51.57</v>
      </c>
      <c r="F39" s="17"/>
      <c r="G39" s="17">
        <v>150</v>
      </c>
      <c r="H39" s="46">
        <f>(E39/G39)*100</f>
        <v>34.38</v>
      </c>
      <c r="I39" s="19">
        <f t="shared" si="0"/>
        <v>11.41416</v>
      </c>
      <c r="J39" s="19">
        <f t="shared" si="1"/>
        <v>0.5157</v>
      </c>
      <c r="K39" s="19">
        <f t="shared" si="2"/>
        <v>0.44694</v>
      </c>
      <c r="L39" s="19">
        <f t="shared" si="4"/>
        <v>0.06876</v>
      </c>
      <c r="M39" s="19">
        <f t="shared" si="3"/>
        <v>46.82556</v>
      </c>
      <c r="N39" s="19">
        <f>M39/10</f>
        <v>4.682556</v>
      </c>
      <c r="O39" s="43" t="s">
        <v>84</v>
      </c>
    </row>
    <row r="40" spans="1:15" ht="12.75">
      <c r="A40" s="39" t="s">
        <v>526</v>
      </c>
      <c r="B40" s="31" t="s">
        <v>293</v>
      </c>
      <c r="C40" s="45" t="s">
        <v>351</v>
      </c>
      <c r="D40" s="15" t="s">
        <v>52</v>
      </c>
      <c r="E40" s="4">
        <v>51.57</v>
      </c>
      <c r="F40" s="17"/>
      <c r="G40" s="17">
        <v>250</v>
      </c>
      <c r="H40" s="46">
        <f>(E40/G40)*1000</f>
        <v>206.28</v>
      </c>
      <c r="I40" s="19">
        <f t="shared" si="0"/>
        <v>68.48496</v>
      </c>
      <c r="J40" s="19">
        <f t="shared" si="1"/>
        <v>3.0942</v>
      </c>
      <c r="K40" s="19">
        <f t="shared" si="2"/>
        <v>2.68164</v>
      </c>
      <c r="L40" s="19">
        <f t="shared" si="4"/>
        <v>0.41256000000000004</v>
      </c>
      <c r="M40" s="19">
        <f t="shared" si="3"/>
        <v>280.95336</v>
      </c>
      <c r="N40" s="19">
        <f>M40/100</f>
        <v>2.8095336</v>
      </c>
      <c r="O40" s="15" t="s">
        <v>52</v>
      </c>
    </row>
    <row r="41" spans="1:15" ht="12.75">
      <c r="A41" s="39" t="s">
        <v>431</v>
      </c>
      <c r="B41" s="31" t="s">
        <v>288</v>
      </c>
      <c r="C41" s="17" t="s">
        <v>59</v>
      </c>
      <c r="D41" s="15" t="s">
        <v>52</v>
      </c>
      <c r="E41" s="4">
        <v>51.57</v>
      </c>
      <c r="F41" s="17"/>
      <c r="G41" s="17">
        <v>500</v>
      </c>
      <c r="H41" s="46">
        <f>(E41/G41)*1000</f>
        <v>103.14</v>
      </c>
      <c r="I41" s="19">
        <f t="shared" si="0"/>
        <v>34.24248</v>
      </c>
      <c r="J41" s="19">
        <f t="shared" si="1"/>
        <v>1.5471</v>
      </c>
      <c r="K41" s="19">
        <f t="shared" si="2"/>
        <v>1.34082</v>
      </c>
      <c r="L41" s="19">
        <f t="shared" si="4"/>
        <v>0.20628000000000002</v>
      </c>
      <c r="M41" s="19">
        <f t="shared" si="3"/>
        <v>140.47668</v>
      </c>
      <c r="N41" s="19">
        <f>M41/100</f>
        <v>1.4047668</v>
      </c>
      <c r="O41" s="17" t="s">
        <v>57</v>
      </c>
    </row>
    <row r="42" spans="1:16" s="21" customFormat="1" ht="12.75">
      <c r="A42" s="39" t="s">
        <v>432</v>
      </c>
      <c r="B42" s="31" t="s">
        <v>295</v>
      </c>
      <c r="C42" s="17" t="s">
        <v>592</v>
      </c>
      <c r="D42" s="42" t="s">
        <v>597</v>
      </c>
      <c r="E42" s="19">
        <v>35.19</v>
      </c>
      <c r="F42" s="17"/>
      <c r="G42" s="17">
        <v>80</v>
      </c>
      <c r="H42" s="46">
        <f>(E42/G42)*100</f>
        <v>43.9875</v>
      </c>
      <c r="I42" s="19">
        <f t="shared" si="0"/>
        <v>14.60385</v>
      </c>
      <c r="J42" s="19">
        <f t="shared" si="1"/>
        <v>0.6598124999999999</v>
      </c>
      <c r="K42" s="19">
        <f t="shared" si="2"/>
        <v>0.5718374999999999</v>
      </c>
      <c r="L42" s="19">
        <f t="shared" si="4"/>
        <v>0.087975</v>
      </c>
      <c r="M42" s="19">
        <f t="shared" si="3"/>
        <v>59.910975</v>
      </c>
      <c r="N42" s="19">
        <f>M42/100</f>
        <v>0.59910975</v>
      </c>
      <c r="O42" s="15" t="s">
        <v>586</v>
      </c>
      <c r="P42" s="20"/>
    </row>
    <row r="43" spans="1:16" s="21" customFormat="1" ht="12.75">
      <c r="A43" s="39" t="s">
        <v>527</v>
      </c>
      <c r="B43" s="17" t="s">
        <v>60</v>
      </c>
      <c r="C43" s="3" t="s">
        <v>596</v>
      </c>
      <c r="D43" s="15" t="s">
        <v>52</v>
      </c>
      <c r="E43" s="19">
        <v>35.19</v>
      </c>
      <c r="F43" s="3"/>
      <c r="G43" s="3">
        <v>2500</v>
      </c>
      <c r="H43" s="4">
        <f aca="true" t="shared" si="5" ref="H43:H51">(E43/G43)*1000</f>
        <v>14.075999999999999</v>
      </c>
      <c r="I43" s="19">
        <f t="shared" si="0"/>
        <v>4.673232</v>
      </c>
      <c r="J43" s="19">
        <f t="shared" si="1"/>
        <v>0.21113999999999997</v>
      </c>
      <c r="K43" s="19">
        <f t="shared" si="2"/>
        <v>0.18298799999999998</v>
      </c>
      <c r="L43" s="4">
        <f t="shared" si="4"/>
        <v>0.028151999999999996</v>
      </c>
      <c r="M43" s="4">
        <f t="shared" si="3"/>
        <v>19.171512</v>
      </c>
      <c r="N43" s="4">
        <f>M43/10</f>
        <v>1.9171512</v>
      </c>
      <c r="O43" s="3" t="s">
        <v>54</v>
      </c>
      <c r="P43" s="20"/>
    </row>
    <row r="44" spans="1:16" s="21" customFormat="1" ht="12.75">
      <c r="A44" s="39" t="s">
        <v>528</v>
      </c>
      <c r="B44" s="17" t="s">
        <v>62</v>
      </c>
      <c r="C44" s="15" t="s">
        <v>52</v>
      </c>
      <c r="D44" s="15" t="s">
        <v>52</v>
      </c>
      <c r="E44" s="19">
        <v>35.19</v>
      </c>
      <c r="F44" s="3"/>
      <c r="G44" s="3">
        <v>1250</v>
      </c>
      <c r="H44" s="4">
        <f t="shared" si="5"/>
        <v>28.151999999999997</v>
      </c>
      <c r="I44" s="19">
        <f t="shared" si="0"/>
        <v>9.346464</v>
      </c>
      <c r="J44" s="19">
        <f t="shared" si="1"/>
        <v>0.42227999999999993</v>
      </c>
      <c r="K44" s="19">
        <f t="shared" si="2"/>
        <v>0.36597599999999997</v>
      </c>
      <c r="L44" s="4">
        <f t="shared" si="4"/>
        <v>0.05630399999999999</v>
      </c>
      <c r="M44" s="4">
        <f t="shared" si="3"/>
        <v>38.343024</v>
      </c>
      <c r="N44" s="4">
        <f>M44/20</f>
        <v>1.9171512</v>
      </c>
      <c r="O44" s="3" t="s">
        <v>63</v>
      </c>
      <c r="P44" s="20"/>
    </row>
    <row r="45" spans="1:16" s="21" customFormat="1" ht="12.75">
      <c r="A45" s="39" t="s">
        <v>529</v>
      </c>
      <c r="B45" s="17" t="s">
        <v>64</v>
      </c>
      <c r="C45" s="15" t="s">
        <v>52</v>
      </c>
      <c r="D45" s="15" t="s">
        <v>52</v>
      </c>
      <c r="E45" s="19">
        <v>35.19</v>
      </c>
      <c r="F45" s="3"/>
      <c r="G45" s="3">
        <v>1100</v>
      </c>
      <c r="H45" s="4">
        <f t="shared" si="5"/>
        <v>31.990909090909092</v>
      </c>
      <c r="I45" s="19">
        <f t="shared" si="0"/>
        <v>10.62098181818182</v>
      </c>
      <c r="J45" s="19">
        <f t="shared" si="1"/>
        <v>0.4798636363636364</v>
      </c>
      <c r="K45" s="19">
        <f t="shared" si="2"/>
        <v>0.4158818181818182</v>
      </c>
      <c r="L45" s="4">
        <f t="shared" si="4"/>
        <v>0.06398181818181818</v>
      </c>
      <c r="M45" s="4">
        <f t="shared" si="3"/>
        <v>43.57161818181818</v>
      </c>
      <c r="N45" s="4">
        <f>M45/10</f>
        <v>4.357161818181818</v>
      </c>
      <c r="O45" s="3" t="s">
        <v>54</v>
      </c>
      <c r="P45" s="20"/>
    </row>
    <row r="46" spans="1:16" s="21" customFormat="1" ht="12.75">
      <c r="A46" s="39" t="s">
        <v>497</v>
      </c>
      <c r="B46" s="17" t="s">
        <v>65</v>
      </c>
      <c r="C46" s="15" t="s">
        <v>52</v>
      </c>
      <c r="D46" s="15" t="s">
        <v>52</v>
      </c>
      <c r="E46" s="19">
        <v>35.19</v>
      </c>
      <c r="F46" s="3"/>
      <c r="G46" s="3">
        <v>1700</v>
      </c>
      <c r="H46" s="4">
        <f t="shared" si="5"/>
        <v>20.7</v>
      </c>
      <c r="I46" s="19">
        <f t="shared" si="0"/>
        <v>6.8724</v>
      </c>
      <c r="J46" s="19">
        <f t="shared" si="1"/>
        <v>0.3105</v>
      </c>
      <c r="K46" s="19">
        <f t="shared" si="2"/>
        <v>0.2691</v>
      </c>
      <c r="L46" s="4">
        <f t="shared" si="4"/>
        <v>0.0414</v>
      </c>
      <c r="M46" s="4">
        <f t="shared" si="3"/>
        <v>28.1934</v>
      </c>
      <c r="N46" s="4">
        <f>M46/10</f>
        <v>2.81934</v>
      </c>
      <c r="O46" s="15" t="s">
        <v>52</v>
      </c>
      <c r="P46" s="20"/>
    </row>
    <row r="47" spans="1:16" s="21" customFormat="1" ht="12.75">
      <c r="A47" s="39" t="s">
        <v>498</v>
      </c>
      <c r="B47" s="17" t="s">
        <v>66</v>
      </c>
      <c r="C47" s="15" t="s">
        <v>52</v>
      </c>
      <c r="D47" s="15" t="s">
        <v>52</v>
      </c>
      <c r="E47" s="19">
        <v>35.19</v>
      </c>
      <c r="F47" s="3"/>
      <c r="G47" s="3">
        <v>1100</v>
      </c>
      <c r="H47" s="4">
        <f t="shared" si="5"/>
        <v>31.990909090909092</v>
      </c>
      <c r="I47" s="19">
        <f t="shared" si="0"/>
        <v>10.62098181818182</v>
      </c>
      <c r="J47" s="19">
        <f t="shared" si="1"/>
        <v>0.4798636363636364</v>
      </c>
      <c r="K47" s="19">
        <f t="shared" si="2"/>
        <v>0.4158818181818182</v>
      </c>
      <c r="L47" s="4">
        <f t="shared" si="4"/>
        <v>0.06398181818181818</v>
      </c>
      <c r="M47" s="4">
        <f t="shared" si="3"/>
        <v>43.57161818181818</v>
      </c>
      <c r="N47" s="4">
        <f>M47/20</f>
        <v>2.178580909090909</v>
      </c>
      <c r="O47" s="3" t="s">
        <v>63</v>
      </c>
      <c r="P47" s="20"/>
    </row>
    <row r="48" spans="1:15" ht="12.75">
      <c r="A48" s="39" t="s">
        <v>499</v>
      </c>
      <c r="B48" s="17" t="s">
        <v>67</v>
      </c>
      <c r="C48" s="15" t="s">
        <v>52</v>
      </c>
      <c r="D48" s="15" t="s">
        <v>52</v>
      </c>
      <c r="E48" s="19">
        <v>35.19</v>
      </c>
      <c r="F48" s="3"/>
      <c r="G48" s="3">
        <v>900</v>
      </c>
      <c r="H48" s="4">
        <f t="shared" si="5"/>
        <v>39.099999999999994</v>
      </c>
      <c r="I48" s="19">
        <f t="shared" si="0"/>
        <v>12.9812</v>
      </c>
      <c r="J48" s="19">
        <f t="shared" si="1"/>
        <v>0.5864999999999999</v>
      </c>
      <c r="K48" s="19">
        <f t="shared" si="2"/>
        <v>0.5082999999999999</v>
      </c>
      <c r="L48" s="4">
        <f t="shared" si="4"/>
        <v>0.07819999999999999</v>
      </c>
      <c r="M48" s="4">
        <f t="shared" si="3"/>
        <v>53.2542</v>
      </c>
      <c r="N48" s="4">
        <f>M48/10</f>
        <v>5.325419999999999</v>
      </c>
      <c r="O48" s="3" t="s">
        <v>54</v>
      </c>
    </row>
    <row r="49" spans="1:15" ht="12.75">
      <c r="A49" s="39" t="s">
        <v>500</v>
      </c>
      <c r="B49" s="31" t="s">
        <v>304</v>
      </c>
      <c r="C49" s="15" t="s">
        <v>52</v>
      </c>
      <c r="D49" s="15" t="s">
        <v>52</v>
      </c>
      <c r="E49" s="19">
        <v>35.19</v>
      </c>
      <c r="F49" s="3"/>
      <c r="G49" s="3">
        <v>6000</v>
      </c>
      <c r="H49" s="4">
        <f t="shared" si="5"/>
        <v>5.864999999999999</v>
      </c>
      <c r="I49" s="19">
        <f t="shared" si="0"/>
        <v>1.94718</v>
      </c>
      <c r="J49" s="19">
        <f t="shared" si="1"/>
        <v>0.08797499999999998</v>
      </c>
      <c r="K49" s="19">
        <f t="shared" si="2"/>
        <v>0.076245</v>
      </c>
      <c r="L49" s="4">
        <f t="shared" si="4"/>
        <v>0.011729999999999999</v>
      </c>
      <c r="M49" s="4">
        <f t="shared" si="3"/>
        <v>7.98813</v>
      </c>
      <c r="N49" s="4">
        <f>M49/10</f>
        <v>0.798813</v>
      </c>
      <c r="O49" s="3" t="s">
        <v>519</v>
      </c>
    </row>
    <row r="50" spans="1:15" ht="12.75">
      <c r="A50" s="39" t="s">
        <v>501</v>
      </c>
      <c r="B50" s="31" t="s">
        <v>305</v>
      </c>
      <c r="C50" s="15" t="s">
        <v>52</v>
      </c>
      <c r="D50" s="15" t="s">
        <v>52</v>
      </c>
      <c r="E50" s="19">
        <v>35.19</v>
      </c>
      <c r="F50" s="3"/>
      <c r="G50" s="3">
        <v>3000</v>
      </c>
      <c r="H50" s="4">
        <f t="shared" si="5"/>
        <v>11.729999999999999</v>
      </c>
      <c r="I50" s="19">
        <f t="shared" si="0"/>
        <v>3.89436</v>
      </c>
      <c r="J50" s="19">
        <f t="shared" si="1"/>
        <v>0.17594999999999997</v>
      </c>
      <c r="K50" s="19">
        <f t="shared" si="2"/>
        <v>0.15249</v>
      </c>
      <c r="L50" s="4">
        <f t="shared" si="4"/>
        <v>0.023459999999999998</v>
      </c>
      <c r="M50" s="4">
        <f t="shared" si="3"/>
        <v>15.97626</v>
      </c>
      <c r="N50" s="4">
        <f>M50/20</f>
        <v>0.798813</v>
      </c>
      <c r="O50" s="3" t="s">
        <v>63</v>
      </c>
    </row>
    <row r="51" spans="1:15" ht="12.75">
      <c r="A51" s="39" t="s">
        <v>502</v>
      </c>
      <c r="B51" s="31" t="s">
        <v>306</v>
      </c>
      <c r="C51" s="15" t="s">
        <v>52</v>
      </c>
      <c r="D51" s="15" t="s">
        <v>52</v>
      </c>
      <c r="E51" s="19">
        <v>35.19</v>
      </c>
      <c r="F51" s="3"/>
      <c r="G51" s="3">
        <v>2500</v>
      </c>
      <c r="H51" s="4">
        <f t="shared" si="5"/>
        <v>14.075999999999999</v>
      </c>
      <c r="I51" s="19">
        <f t="shared" si="0"/>
        <v>4.673232</v>
      </c>
      <c r="J51" s="19">
        <f t="shared" si="1"/>
        <v>0.21113999999999997</v>
      </c>
      <c r="K51" s="19">
        <f t="shared" si="2"/>
        <v>0.18298799999999998</v>
      </c>
      <c r="L51" s="4">
        <f t="shared" si="4"/>
        <v>0.028151999999999996</v>
      </c>
      <c r="M51" s="4">
        <f t="shared" si="3"/>
        <v>19.171512</v>
      </c>
      <c r="N51" s="4">
        <f>M51/10</f>
        <v>1.9171512</v>
      </c>
      <c r="O51" s="26" t="s">
        <v>54</v>
      </c>
    </row>
    <row r="52" spans="1:15" ht="12.75">
      <c r="A52" s="39" t="s">
        <v>503</v>
      </c>
      <c r="B52" s="31" t="s">
        <v>308</v>
      </c>
      <c r="C52" s="26" t="s">
        <v>352</v>
      </c>
      <c r="D52" s="15" t="s">
        <v>343</v>
      </c>
      <c r="E52" s="19">
        <v>51.57</v>
      </c>
      <c r="F52" s="3"/>
      <c r="G52" s="3">
        <v>70</v>
      </c>
      <c r="H52" s="4">
        <f aca="true" t="shared" si="6" ref="H52:H67">(E52/G52)*100</f>
        <v>73.67142857142858</v>
      </c>
      <c r="I52" s="19">
        <f t="shared" si="0"/>
        <v>24.45891428571429</v>
      </c>
      <c r="J52" s="19">
        <f t="shared" si="1"/>
        <v>1.1050714285714287</v>
      </c>
      <c r="K52" s="19">
        <f t="shared" si="2"/>
        <v>0.9577285714285715</v>
      </c>
      <c r="L52" s="4">
        <f t="shared" si="4"/>
        <v>0.14734285714285716</v>
      </c>
      <c r="M52" s="4">
        <f t="shared" si="3"/>
        <v>100.34048571428573</v>
      </c>
      <c r="N52" s="4">
        <f>M52/100</f>
        <v>1.0034048571428573</v>
      </c>
      <c r="O52" s="3" t="s">
        <v>577</v>
      </c>
    </row>
    <row r="53" spans="1:15" ht="12.75">
      <c r="A53" s="39" t="s">
        <v>504</v>
      </c>
      <c r="B53" s="31" t="s">
        <v>310</v>
      </c>
      <c r="C53" s="15" t="s">
        <v>52</v>
      </c>
      <c r="D53" s="15" t="s">
        <v>52</v>
      </c>
      <c r="E53" s="19">
        <v>51.57</v>
      </c>
      <c r="F53" s="3"/>
      <c r="G53" s="3">
        <v>50</v>
      </c>
      <c r="H53" s="4">
        <f t="shared" si="6"/>
        <v>103.14000000000001</v>
      </c>
      <c r="I53" s="19">
        <f aca="true" t="shared" si="7" ref="I53:I83">H53*0.332</f>
        <v>34.24248000000001</v>
      </c>
      <c r="J53" s="19">
        <f aca="true" t="shared" si="8" ref="J53:J83">H53*0.015</f>
        <v>1.5471000000000001</v>
      </c>
      <c r="K53" s="19">
        <f aca="true" t="shared" si="9" ref="K53:K83">H53*0.013</f>
        <v>1.3408200000000001</v>
      </c>
      <c r="L53" s="4">
        <f t="shared" si="4"/>
        <v>0.20628000000000005</v>
      </c>
      <c r="M53" s="4">
        <f aca="true" t="shared" si="10" ref="M53:M83">H53+I53+J53+K53+L53</f>
        <v>140.47668000000002</v>
      </c>
      <c r="N53" s="4">
        <f>M53/100</f>
        <v>1.4047668000000002</v>
      </c>
      <c r="O53" s="3" t="s">
        <v>577</v>
      </c>
    </row>
    <row r="54" spans="1:15" ht="12.75">
      <c r="A54" s="39" t="s">
        <v>435</v>
      </c>
      <c r="B54" s="31" t="s">
        <v>313</v>
      </c>
      <c r="C54" s="26" t="s">
        <v>595</v>
      </c>
      <c r="D54" s="15" t="s">
        <v>52</v>
      </c>
      <c r="E54" s="19">
        <v>51.57</v>
      </c>
      <c r="F54" s="3"/>
      <c r="G54" s="3">
        <v>225</v>
      </c>
      <c r="H54" s="4">
        <f t="shared" si="6"/>
        <v>22.92</v>
      </c>
      <c r="I54" s="19">
        <f t="shared" si="7"/>
        <v>7.609440000000001</v>
      </c>
      <c r="J54" s="19">
        <f t="shared" si="8"/>
        <v>0.3438</v>
      </c>
      <c r="K54" s="19">
        <f t="shared" si="9"/>
        <v>0.29796</v>
      </c>
      <c r="L54" s="4">
        <f aca="true" t="shared" si="11" ref="L54:L83">H54*0.002</f>
        <v>0.045840000000000006</v>
      </c>
      <c r="M54" s="4">
        <f t="shared" si="10"/>
        <v>31.21704</v>
      </c>
      <c r="N54" s="4">
        <f aca="true" t="shared" si="12" ref="N54:N63">M54/10</f>
        <v>3.1217040000000003</v>
      </c>
      <c r="O54" s="3" t="s">
        <v>353</v>
      </c>
    </row>
    <row r="55" spans="1:15" ht="12.75">
      <c r="A55" s="39" t="s">
        <v>436</v>
      </c>
      <c r="B55" s="31" t="s">
        <v>314</v>
      </c>
      <c r="C55" s="26" t="s">
        <v>592</v>
      </c>
      <c r="D55" s="15" t="s">
        <v>52</v>
      </c>
      <c r="E55" s="19">
        <v>51.57</v>
      </c>
      <c r="F55" s="3"/>
      <c r="G55" s="3">
        <v>500</v>
      </c>
      <c r="H55" s="4">
        <f t="shared" si="6"/>
        <v>10.314</v>
      </c>
      <c r="I55" s="19">
        <f t="shared" si="7"/>
        <v>3.4242480000000004</v>
      </c>
      <c r="J55" s="19">
        <f t="shared" si="8"/>
        <v>0.15471</v>
      </c>
      <c r="K55" s="19">
        <f t="shared" si="9"/>
        <v>0.134082</v>
      </c>
      <c r="L55" s="4">
        <f t="shared" si="11"/>
        <v>0.020628</v>
      </c>
      <c r="M55" s="4">
        <f t="shared" si="10"/>
        <v>14.047668</v>
      </c>
      <c r="N55" s="4">
        <f t="shared" si="12"/>
        <v>1.4047668</v>
      </c>
      <c r="O55" s="3" t="s">
        <v>587</v>
      </c>
    </row>
    <row r="56" spans="1:15" ht="12.75">
      <c r="A56" s="39" t="s">
        <v>470</v>
      </c>
      <c r="B56" s="17" t="s">
        <v>70</v>
      </c>
      <c r="C56" s="3" t="s">
        <v>71</v>
      </c>
      <c r="D56" s="15" t="s">
        <v>52</v>
      </c>
      <c r="E56" s="19">
        <v>51.57</v>
      </c>
      <c r="F56" s="3"/>
      <c r="G56" s="3">
        <v>150</v>
      </c>
      <c r="H56" s="4">
        <f t="shared" si="6"/>
        <v>34.38</v>
      </c>
      <c r="I56" s="19">
        <f t="shared" si="7"/>
        <v>11.41416</v>
      </c>
      <c r="J56" s="19">
        <f t="shared" si="8"/>
        <v>0.5157</v>
      </c>
      <c r="K56" s="19">
        <f t="shared" si="9"/>
        <v>0.44694</v>
      </c>
      <c r="L56" s="4">
        <f t="shared" si="11"/>
        <v>0.06876</v>
      </c>
      <c r="M56" s="4">
        <f t="shared" si="10"/>
        <v>46.82556</v>
      </c>
      <c r="N56" s="4">
        <f t="shared" si="12"/>
        <v>4.682556</v>
      </c>
      <c r="O56" s="3" t="s">
        <v>72</v>
      </c>
    </row>
    <row r="57" spans="1:15" ht="12.75">
      <c r="A57" s="39" t="s">
        <v>530</v>
      </c>
      <c r="B57" s="17" t="s">
        <v>73</v>
      </c>
      <c r="C57" s="15" t="s">
        <v>52</v>
      </c>
      <c r="D57" s="15" t="s">
        <v>597</v>
      </c>
      <c r="E57" s="19">
        <v>35.19</v>
      </c>
      <c r="F57" s="3"/>
      <c r="G57" s="3">
        <v>210</v>
      </c>
      <c r="H57" s="4">
        <f t="shared" si="6"/>
        <v>16.757142857142856</v>
      </c>
      <c r="I57" s="19">
        <f t="shared" si="7"/>
        <v>5.563371428571428</v>
      </c>
      <c r="J57" s="19">
        <f t="shared" si="8"/>
        <v>0.25135714285714283</v>
      </c>
      <c r="K57" s="19">
        <f t="shared" si="9"/>
        <v>0.21784285714285712</v>
      </c>
      <c r="L57" s="4">
        <f t="shared" si="11"/>
        <v>0.03351428571428571</v>
      </c>
      <c r="M57" s="4">
        <f t="shared" si="10"/>
        <v>22.82322857142857</v>
      </c>
      <c r="N57" s="4">
        <f t="shared" si="12"/>
        <v>2.282322857142857</v>
      </c>
      <c r="O57" s="15" t="s">
        <v>52</v>
      </c>
    </row>
    <row r="58" spans="1:15" ht="12.75">
      <c r="A58" s="39" t="s">
        <v>471</v>
      </c>
      <c r="B58" s="17" t="s">
        <v>74</v>
      </c>
      <c r="C58" s="3" t="s">
        <v>594</v>
      </c>
      <c r="D58" s="15" t="s">
        <v>52</v>
      </c>
      <c r="E58" s="19">
        <v>35.19</v>
      </c>
      <c r="F58" s="3"/>
      <c r="G58" s="3">
        <v>400</v>
      </c>
      <c r="H58" s="4">
        <f t="shared" si="6"/>
        <v>8.7975</v>
      </c>
      <c r="I58" s="19">
        <f t="shared" si="7"/>
        <v>2.92077</v>
      </c>
      <c r="J58" s="19">
        <f t="shared" si="8"/>
        <v>0.13196249999999998</v>
      </c>
      <c r="K58" s="19">
        <f t="shared" si="9"/>
        <v>0.11436749999999998</v>
      </c>
      <c r="L58" s="4">
        <f t="shared" si="11"/>
        <v>0.017595</v>
      </c>
      <c r="M58" s="4">
        <f t="shared" si="10"/>
        <v>11.982195</v>
      </c>
      <c r="N58" s="4">
        <f t="shared" si="12"/>
        <v>1.1982195</v>
      </c>
      <c r="O58" s="3" t="s">
        <v>589</v>
      </c>
    </row>
    <row r="59" spans="1:15" ht="12.75">
      <c r="A59" s="39" t="s">
        <v>472</v>
      </c>
      <c r="B59" s="17" t="s">
        <v>75</v>
      </c>
      <c r="C59" s="3" t="s">
        <v>216</v>
      </c>
      <c r="D59" s="15" t="s">
        <v>52</v>
      </c>
      <c r="E59" s="19">
        <v>35.19</v>
      </c>
      <c r="F59" s="3"/>
      <c r="G59" s="3">
        <v>150</v>
      </c>
      <c r="H59" s="4">
        <f t="shared" si="6"/>
        <v>23.459999999999997</v>
      </c>
      <c r="I59" s="19">
        <f t="shared" si="7"/>
        <v>7.78872</v>
      </c>
      <c r="J59" s="19">
        <f t="shared" si="8"/>
        <v>0.35189999999999994</v>
      </c>
      <c r="K59" s="19">
        <f t="shared" si="9"/>
        <v>0.30498</v>
      </c>
      <c r="L59" s="4">
        <f t="shared" si="11"/>
        <v>0.046919999999999996</v>
      </c>
      <c r="M59" s="4">
        <f t="shared" si="10"/>
        <v>31.95252</v>
      </c>
      <c r="N59" s="4">
        <f t="shared" si="12"/>
        <v>3.195252</v>
      </c>
      <c r="O59" s="3" t="s">
        <v>217</v>
      </c>
    </row>
    <row r="60" spans="1:15" ht="12.75">
      <c r="A60" s="39" t="s">
        <v>473</v>
      </c>
      <c r="B60" s="17" t="s">
        <v>76</v>
      </c>
      <c r="C60" s="3" t="s">
        <v>594</v>
      </c>
      <c r="D60" s="15" t="s">
        <v>52</v>
      </c>
      <c r="E60" s="19">
        <v>35.19</v>
      </c>
      <c r="F60" s="3"/>
      <c r="G60" s="3">
        <v>500</v>
      </c>
      <c r="H60" s="4">
        <f t="shared" si="6"/>
        <v>7.038</v>
      </c>
      <c r="I60" s="19">
        <f t="shared" si="7"/>
        <v>2.3366160000000002</v>
      </c>
      <c r="J60" s="19">
        <f t="shared" si="8"/>
        <v>0.10557</v>
      </c>
      <c r="K60" s="19">
        <f t="shared" si="9"/>
        <v>0.091494</v>
      </c>
      <c r="L60" s="4">
        <f t="shared" si="11"/>
        <v>0.014076</v>
      </c>
      <c r="M60" s="4">
        <f t="shared" si="10"/>
        <v>9.585756</v>
      </c>
      <c r="N60" s="4">
        <f t="shared" si="12"/>
        <v>0.9585756</v>
      </c>
      <c r="O60" s="3" t="s">
        <v>589</v>
      </c>
    </row>
    <row r="61" spans="1:15" ht="12.75">
      <c r="A61" s="39" t="s">
        <v>474</v>
      </c>
      <c r="B61" s="31" t="s">
        <v>326</v>
      </c>
      <c r="C61" s="15" t="s">
        <v>52</v>
      </c>
      <c r="D61" s="15" t="s">
        <v>597</v>
      </c>
      <c r="E61" s="19">
        <v>35.19</v>
      </c>
      <c r="F61" s="3"/>
      <c r="G61" s="3">
        <v>160</v>
      </c>
      <c r="H61" s="4">
        <f t="shared" si="6"/>
        <v>21.99375</v>
      </c>
      <c r="I61" s="19">
        <f t="shared" si="7"/>
        <v>7.301925</v>
      </c>
      <c r="J61" s="19">
        <f t="shared" si="8"/>
        <v>0.32990624999999996</v>
      </c>
      <c r="K61" s="19">
        <f t="shared" si="9"/>
        <v>0.28591874999999994</v>
      </c>
      <c r="L61" s="4">
        <f t="shared" si="11"/>
        <v>0.0439875</v>
      </c>
      <c r="M61" s="4">
        <f t="shared" si="10"/>
        <v>29.9554875</v>
      </c>
      <c r="N61" s="4">
        <f t="shared" si="12"/>
        <v>2.99554875</v>
      </c>
      <c r="O61" s="3" t="s">
        <v>589</v>
      </c>
    </row>
    <row r="62" spans="1:15" ht="12.75">
      <c r="A62" s="39" t="s">
        <v>475</v>
      </c>
      <c r="B62" s="31" t="s">
        <v>331</v>
      </c>
      <c r="C62" s="15" t="s">
        <v>52</v>
      </c>
      <c r="D62" s="42" t="s">
        <v>580</v>
      </c>
      <c r="E62" s="19">
        <v>35.19</v>
      </c>
      <c r="F62" s="3"/>
      <c r="G62" s="3">
        <v>700</v>
      </c>
      <c r="H62" s="4">
        <f t="shared" si="6"/>
        <v>5.027142857142857</v>
      </c>
      <c r="I62" s="19">
        <f t="shared" si="7"/>
        <v>1.6690114285714286</v>
      </c>
      <c r="J62" s="19">
        <f t="shared" si="8"/>
        <v>0.07540714285714285</v>
      </c>
      <c r="K62" s="19">
        <f t="shared" si="9"/>
        <v>0.06535285714285713</v>
      </c>
      <c r="L62" s="4">
        <f t="shared" si="11"/>
        <v>0.010054285714285714</v>
      </c>
      <c r="M62" s="4">
        <f t="shared" si="10"/>
        <v>6.846968571428571</v>
      </c>
      <c r="N62" s="4">
        <f t="shared" si="12"/>
        <v>0.6846968571428571</v>
      </c>
      <c r="O62" s="3" t="s">
        <v>589</v>
      </c>
    </row>
    <row r="63" spans="1:15" ht="12.75">
      <c r="A63" s="39" t="s">
        <v>476</v>
      </c>
      <c r="B63" s="31" t="s">
        <v>333</v>
      </c>
      <c r="C63" s="15" t="s">
        <v>52</v>
      </c>
      <c r="D63" s="15" t="s">
        <v>343</v>
      </c>
      <c r="E63" s="19">
        <v>51.57</v>
      </c>
      <c r="F63" s="3"/>
      <c r="G63" s="3">
        <v>280</v>
      </c>
      <c r="H63" s="4">
        <f t="shared" si="6"/>
        <v>18.417857142857144</v>
      </c>
      <c r="I63" s="19">
        <f t="shared" si="7"/>
        <v>6.114728571428572</v>
      </c>
      <c r="J63" s="19">
        <f t="shared" si="8"/>
        <v>0.2762678571428572</v>
      </c>
      <c r="K63" s="19">
        <f t="shared" si="9"/>
        <v>0.23943214285714287</v>
      </c>
      <c r="L63" s="4">
        <f t="shared" si="11"/>
        <v>0.03683571428571429</v>
      </c>
      <c r="M63" s="4">
        <f t="shared" si="10"/>
        <v>25.085121428571433</v>
      </c>
      <c r="N63" s="4">
        <f t="shared" si="12"/>
        <v>2.5085121428571435</v>
      </c>
      <c r="O63" s="3" t="s">
        <v>589</v>
      </c>
    </row>
    <row r="64" spans="1:15" ht="12.75">
      <c r="A64" s="39" t="s">
        <v>505</v>
      </c>
      <c r="B64" s="31" t="s">
        <v>299</v>
      </c>
      <c r="C64" s="15" t="s">
        <v>52</v>
      </c>
      <c r="D64" s="42" t="s">
        <v>597</v>
      </c>
      <c r="E64" s="19">
        <v>35.19</v>
      </c>
      <c r="F64" s="17"/>
      <c r="G64" s="17">
        <v>52</v>
      </c>
      <c r="H64" s="46">
        <f t="shared" si="6"/>
        <v>67.67307692307692</v>
      </c>
      <c r="I64" s="19">
        <f t="shared" si="7"/>
        <v>22.46746153846154</v>
      </c>
      <c r="J64" s="19">
        <f t="shared" si="8"/>
        <v>1.0150961538461538</v>
      </c>
      <c r="K64" s="19">
        <f t="shared" si="9"/>
        <v>0.8797499999999999</v>
      </c>
      <c r="L64" s="19">
        <f t="shared" si="11"/>
        <v>0.13534615384615384</v>
      </c>
      <c r="M64" s="19">
        <f t="shared" si="10"/>
        <v>92.17073076923077</v>
      </c>
      <c r="N64" s="19">
        <f>M64/100</f>
        <v>0.9217073076923077</v>
      </c>
      <c r="O64" s="26" t="s">
        <v>586</v>
      </c>
    </row>
    <row r="65" spans="1:15" ht="12.75">
      <c r="A65" s="39" t="s">
        <v>506</v>
      </c>
      <c r="B65" s="31" t="s">
        <v>300</v>
      </c>
      <c r="C65" s="15" t="s">
        <v>52</v>
      </c>
      <c r="D65" s="15" t="s">
        <v>52</v>
      </c>
      <c r="E65" s="19">
        <v>35.19</v>
      </c>
      <c r="F65" s="17"/>
      <c r="G65" s="17">
        <v>20</v>
      </c>
      <c r="H65" s="46">
        <f t="shared" si="6"/>
        <v>175.95</v>
      </c>
      <c r="I65" s="19">
        <f t="shared" si="7"/>
        <v>58.4154</v>
      </c>
      <c r="J65" s="19">
        <f t="shared" si="8"/>
        <v>2.6392499999999997</v>
      </c>
      <c r="K65" s="19">
        <f t="shared" si="9"/>
        <v>2.2873499999999996</v>
      </c>
      <c r="L65" s="19">
        <f t="shared" si="11"/>
        <v>0.3519</v>
      </c>
      <c r="M65" s="19">
        <f t="shared" si="10"/>
        <v>239.6439</v>
      </c>
      <c r="N65" s="19">
        <f>M65/100</f>
        <v>2.396439</v>
      </c>
      <c r="O65" s="15" t="s">
        <v>52</v>
      </c>
    </row>
    <row r="66" spans="1:15" ht="12.75">
      <c r="A66" s="39" t="s">
        <v>531</v>
      </c>
      <c r="B66" s="17" t="s">
        <v>68</v>
      </c>
      <c r="C66" s="15" t="s">
        <v>52</v>
      </c>
      <c r="D66" s="15" t="s">
        <v>52</v>
      </c>
      <c r="E66" s="19">
        <v>35.19</v>
      </c>
      <c r="F66" s="3"/>
      <c r="G66" s="3">
        <v>900</v>
      </c>
      <c r="H66" s="4">
        <f t="shared" si="6"/>
        <v>3.9099999999999997</v>
      </c>
      <c r="I66" s="19">
        <f t="shared" si="7"/>
        <v>1.29812</v>
      </c>
      <c r="J66" s="19">
        <f t="shared" si="8"/>
        <v>0.058649999999999994</v>
      </c>
      <c r="K66" s="19">
        <f t="shared" si="9"/>
        <v>0.05082999999999999</v>
      </c>
      <c r="L66" s="4">
        <f t="shared" si="11"/>
        <v>0.007819999999999999</v>
      </c>
      <c r="M66" s="4">
        <f t="shared" si="10"/>
        <v>5.325419999999999</v>
      </c>
      <c r="N66" s="4">
        <f>M66/10</f>
        <v>0.532542</v>
      </c>
      <c r="O66" s="26" t="s">
        <v>587</v>
      </c>
    </row>
    <row r="67" spans="1:15" ht="12.75">
      <c r="A67" s="39" t="s">
        <v>439</v>
      </c>
      <c r="B67" s="25" t="s">
        <v>126</v>
      </c>
      <c r="C67" s="17" t="s">
        <v>592</v>
      </c>
      <c r="D67" s="42" t="s">
        <v>597</v>
      </c>
      <c r="E67" s="19">
        <v>35.19</v>
      </c>
      <c r="F67" s="3"/>
      <c r="G67" s="3">
        <v>500</v>
      </c>
      <c r="H67" s="4">
        <f t="shared" si="6"/>
        <v>7.038</v>
      </c>
      <c r="I67" s="19">
        <f t="shared" si="7"/>
        <v>2.3366160000000002</v>
      </c>
      <c r="J67" s="19">
        <f t="shared" si="8"/>
        <v>0.10557</v>
      </c>
      <c r="K67" s="19">
        <f t="shared" si="9"/>
        <v>0.091494</v>
      </c>
      <c r="L67" s="4">
        <f t="shared" si="11"/>
        <v>0.014076</v>
      </c>
      <c r="M67" s="4">
        <f t="shared" si="10"/>
        <v>9.585756</v>
      </c>
      <c r="N67" s="4">
        <f>M67/10</f>
        <v>0.9585756</v>
      </c>
      <c r="O67" s="26" t="s">
        <v>587</v>
      </c>
    </row>
    <row r="68" spans="1:15" ht="12.75">
      <c r="A68" s="39" t="s">
        <v>440</v>
      </c>
      <c r="B68" s="31" t="s">
        <v>338</v>
      </c>
      <c r="C68" s="47" t="s">
        <v>357</v>
      </c>
      <c r="D68" s="42" t="s">
        <v>52</v>
      </c>
      <c r="E68" s="19">
        <v>35.19</v>
      </c>
      <c r="F68" s="36"/>
      <c r="G68" s="43">
        <v>15</v>
      </c>
      <c r="H68" s="19">
        <f>(E68/G68)*10</f>
        <v>23.459999999999997</v>
      </c>
      <c r="I68" s="19">
        <f t="shared" si="7"/>
        <v>7.78872</v>
      </c>
      <c r="J68" s="19">
        <f t="shared" si="8"/>
        <v>0.35189999999999994</v>
      </c>
      <c r="K68" s="19">
        <f t="shared" si="9"/>
        <v>0.30498</v>
      </c>
      <c r="L68" s="19">
        <f t="shared" si="11"/>
        <v>0.046919999999999996</v>
      </c>
      <c r="M68" s="19">
        <f t="shared" si="10"/>
        <v>31.95252</v>
      </c>
      <c r="N68" s="19">
        <f>M68/10</f>
        <v>3.195252</v>
      </c>
      <c r="O68" s="3" t="s">
        <v>586</v>
      </c>
    </row>
    <row r="69" spans="1:15" ht="12.75">
      <c r="A69" s="39" t="s">
        <v>441</v>
      </c>
      <c r="B69" s="31" t="s">
        <v>225</v>
      </c>
      <c r="C69" s="3" t="s">
        <v>246</v>
      </c>
      <c r="D69" s="42" t="s">
        <v>52</v>
      </c>
      <c r="E69" s="19">
        <v>35.19</v>
      </c>
      <c r="F69" s="36"/>
      <c r="G69" s="37">
        <v>350</v>
      </c>
      <c r="H69" s="4">
        <f>(E69/G69)*100</f>
        <v>10.054285714285713</v>
      </c>
      <c r="I69" s="19">
        <f t="shared" si="7"/>
        <v>3.338022857142857</v>
      </c>
      <c r="J69" s="19">
        <f t="shared" si="8"/>
        <v>0.1508142857142857</v>
      </c>
      <c r="K69" s="19">
        <f t="shared" si="9"/>
        <v>0.13070571428571426</v>
      </c>
      <c r="L69" s="4">
        <f t="shared" si="11"/>
        <v>0.020108571428571427</v>
      </c>
      <c r="M69" s="4">
        <f t="shared" si="10"/>
        <v>13.693937142857141</v>
      </c>
      <c r="N69" s="4">
        <f>M69/10</f>
        <v>1.3693937142857142</v>
      </c>
      <c r="O69" s="3" t="s">
        <v>247</v>
      </c>
    </row>
    <row r="70" spans="1:15" ht="12.75">
      <c r="A70" s="39" t="s">
        <v>533</v>
      </c>
      <c r="B70" s="31" t="s">
        <v>230</v>
      </c>
      <c r="C70" s="26" t="s">
        <v>88</v>
      </c>
      <c r="D70" s="15" t="s">
        <v>52</v>
      </c>
      <c r="E70" s="19">
        <v>35.19</v>
      </c>
      <c r="F70" s="36"/>
      <c r="G70" s="37">
        <v>24</v>
      </c>
      <c r="H70" s="4">
        <f>(E70/G70)</f>
        <v>1.4662499999999998</v>
      </c>
      <c r="I70" s="19">
        <f t="shared" si="7"/>
        <v>0.486795</v>
      </c>
      <c r="J70" s="19">
        <f t="shared" si="8"/>
        <v>0.021993749999999996</v>
      </c>
      <c r="K70" s="19">
        <f t="shared" si="9"/>
        <v>0.01906125</v>
      </c>
      <c r="L70" s="4">
        <f t="shared" si="11"/>
        <v>0.0029324999999999998</v>
      </c>
      <c r="M70" s="4">
        <f t="shared" si="10"/>
        <v>1.9970325</v>
      </c>
      <c r="N70" s="4">
        <f>M70</f>
        <v>1.9970325</v>
      </c>
      <c r="O70" s="3" t="s">
        <v>248</v>
      </c>
    </row>
    <row r="71" spans="1:15" ht="12.75">
      <c r="A71" s="39" t="s">
        <v>534</v>
      </c>
      <c r="B71" s="31" t="s">
        <v>232</v>
      </c>
      <c r="C71" s="15" t="s">
        <v>52</v>
      </c>
      <c r="D71" s="15" t="s">
        <v>52</v>
      </c>
      <c r="E71" s="19">
        <v>35.19</v>
      </c>
      <c r="F71" s="36"/>
      <c r="G71" s="37">
        <v>5</v>
      </c>
      <c r="H71" s="4">
        <f>(E71/G71)</f>
        <v>7.037999999999999</v>
      </c>
      <c r="I71" s="19">
        <f t="shared" si="7"/>
        <v>2.336616</v>
      </c>
      <c r="J71" s="19">
        <f t="shared" si="8"/>
        <v>0.10556999999999998</v>
      </c>
      <c r="K71" s="19">
        <f t="shared" si="9"/>
        <v>0.09149399999999999</v>
      </c>
      <c r="L71" s="4">
        <f t="shared" si="11"/>
        <v>0.014075999999999998</v>
      </c>
      <c r="M71" s="4">
        <f t="shared" si="10"/>
        <v>9.585756</v>
      </c>
      <c r="N71" s="4">
        <f>M71</f>
        <v>9.585756</v>
      </c>
      <c r="O71" s="3" t="s">
        <v>578</v>
      </c>
    </row>
    <row r="72" spans="1:15" ht="12.75">
      <c r="A72" s="39" t="s">
        <v>536</v>
      </c>
      <c r="B72" s="31" t="s">
        <v>233</v>
      </c>
      <c r="C72" s="15" t="s">
        <v>52</v>
      </c>
      <c r="D72" s="15" t="s">
        <v>52</v>
      </c>
      <c r="E72" s="19">
        <v>35.19</v>
      </c>
      <c r="F72" s="36"/>
      <c r="G72" s="37">
        <v>20</v>
      </c>
      <c r="H72" s="4">
        <f>(E72/G72)</f>
        <v>1.7594999999999998</v>
      </c>
      <c r="I72" s="19">
        <f t="shared" si="7"/>
        <v>0.584154</v>
      </c>
      <c r="J72" s="19">
        <f t="shared" si="8"/>
        <v>0.026392499999999996</v>
      </c>
      <c r="K72" s="19">
        <f t="shared" si="9"/>
        <v>0.022873499999999998</v>
      </c>
      <c r="L72" s="4">
        <f t="shared" si="11"/>
        <v>0.0035189999999999996</v>
      </c>
      <c r="M72" s="4">
        <f t="shared" si="10"/>
        <v>2.396439</v>
      </c>
      <c r="N72" s="4">
        <f>M72</f>
        <v>2.396439</v>
      </c>
      <c r="O72" s="3" t="s">
        <v>578</v>
      </c>
    </row>
    <row r="73" spans="1:15" ht="12.75">
      <c r="A73" s="39" t="s">
        <v>567</v>
      </c>
      <c r="B73" s="31" t="s">
        <v>236</v>
      </c>
      <c r="C73" s="3" t="s">
        <v>227</v>
      </c>
      <c r="D73" s="15" t="s">
        <v>52</v>
      </c>
      <c r="E73" s="19">
        <v>35.19</v>
      </c>
      <c r="F73" s="36"/>
      <c r="G73" s="37">
        <v>60</v>
      </c>
      <c r="H73" s="4">
        <f>(E73/G73)*10</f>
        <v>5.864999999999999</v>
      </c>
      <c r="I73" s="19">
        <f t="shared" si="7"/>
        <v>1.94718</v>
      </c>
      <c r="J73" s="19">
        <f t="shared" si="8"/>
        <v>0.08797499999999998</v>
      </c>
      <c r="K73" s="19">
        <f t="shared" si="9"/>
        <v>0.076245</v>
      </c>
      <c r="L73" s="4">
        <f t="shared" si="11"/>
        <v>0.011729999999999999</v>
      </c>
      <c r="M73" s="4">
        <f t="shared" si="10"/>
        <v>7.98813</v>
      </c>
      <c r="N73" s="4">
        <f>M73/10</f>
        <v>0.798813</v>
      </c>
      <c r="O73" s="3" t="s">
        <v>248</v>
      </c>
    </row>
    <row r="74" spans="1:15" ht="12.75">
      <c r="A74" s="39" t="s">
        <v>568</v>
      </c>
      <c r="B74" s="31" t="s">
        <v>238</v>
      </c>
      <c r="C74" s="15" t="s">
        <v>52</v>
      </c>
      <c r="D74" s="15" t="s">
        <v>52</v>
      </c>
      <c r="E74" s="19">
        <v>35.19</v>
      </c>
      <c r="F74" s="36"/>
      <c r="G74" s="37">
        <v>40</v>
      </c>
      <c r="H74" s="4">
        <f>(E74/G74)*10</f>
        <v>8.7975</v>
      </c>
      <c r="I74" s="19">
        <f t="shared" si="7"/>
        <v>2.92077</v>
      </c>
      <c r="J74" s="19">
        <f t="shared" si="8"/>
        <v>0.13196249999999998</v>
      </c>
      <c r="K74" s="19">
        <f t="shared" si="9"/>
        <v>0.11436749999999998</v>
      </c>
      <c r="L74" s="4">
        <f t="shared" si="11"/>
        <v>0.017595</v>
      </c>
      <c r="M74" s="4">
        <f t="shared" si="10"/>
        <v>11.982195</v>
      </c>
      <c r="N74" s="4">
        <f>M74/10</f>
        <v>1.1982195</v>
      </c>
      <c r="O74" s="15" t="s">
        <v>52</v>
      </c>
    </row>
    <row r="75" spans="1:15" ht="12.75">
      <c r="A75" s="39" t="s">
        <v>508</v>
      </c>
      <c r="B75" s="31" t="s">
        <v>239</v>
      </c>
      <c r="C75" s="15" t="s">
        <v>52</v>
      </c>
      <c r="D75" s="15" t="s">
        <v>52</v>
      </c>
      <c r="E75" s="19">
        <v>35.19</v>
      </c>
      <c r="F75" s="36"/>
      <c r="G75" s="37">
        <v>25</v>
      </c>
      <c r="H75" s="4">
        <f>(E75/G75)*10</f>
        <v>14.076</v>
      </c>
      <c r="I75" s="19">
        <f t="shared" si="7"/>
        <v>4.6732320000000005</v>
      </c>
      <c r="J75" s="19">
        <f t="shared" si="8"/>
        <v>0.21114</v>
      </c>
      <c r="K75" s="19">
        <f t="shared" si="9"/>
        <v>0.182988</v>
      </c>
      <c r="L75" s="4">
        <f t="shared" si="11"/>
        <v>0.028152</v>
      </c>
      <c r="M75" s="4">
        <f t="shared" si="10"/>
        <v>19.171512</v>
      </c>
      <c r="N75" s="4">
        <f>M75/10</f>
        <v>1.9171512</v>
      </c>
      <c r="O75" s="15" t="s">
        <v>52</v>
      </c>
    </row>
    <row r="76" spans="1:15" ht="12.75">
      <c r="A76" s="39" t="s">
        <v>569</v>
      </c>
      <c r="B76" s="31" t="s">
        <v>240</v>
      </c>
      <c r="C76" s="3" t="s">
        <v>88</v>
      </c>
      <c r="D76" s="15" t="s">
        <v>52</v>
      </c>
      <c r="E76" s="19">
        <v>35.19</v>
      </c>
      <c r="F76" s="36"/>
      <c r="G76" s="37">
        <v>17</v>
      </c>
      <c r="H76" s="4">
        <f>(E76/G76)</f>
        <v>2.07</v>
      </c>
      <c r="I76" s="19">
        <f t="shared" si="7"/>
        <v>0.68724</v>
      </c>
      <c r="J76" s="19">
        <f t="shared" si="8"/>
        <v>0.031049999999999998</v>
      </c>
      <c r="K76" s="19">
        <f t="shared" si="9"/>
        <v>0.026909999999999996</v>
      </c>
      <c r="L76" s="4">
        <f t="shared" si="11"/>
        <v>0.00414</v>
      </c>
      <c r="M76" s="4">
        <f t="shared" si="10"/>
        <v>2.81934</v>
      </c>
      <c r="N76" s="4">
        <f>M76</f>
        <v>2.81934</v>
      </c>
      <c r="O76" s="3"/>
    </row>
    <row r="77" spans="1:15" ht="12.75">
      <c r="A77" s="39" t="s">
        <v>570</v>
      </c>
      <c r="B77" s="31" t="s">
        <v>241</v>
      </c>
      <c r="C77" s="15" t="s">
        <v>52</v>
      </c>
      <c r="D77" s="15" t="s">
        <v>52</v>
      </c>
      <c r="E77" s="19">
        <v>35.19</v>
      </c>
      <c r="F77" s="36"/>
      <c r="G77" s="37">
        <v>13</v>
      </c>
      <c r="H77" s="4">
        <f>(E77/G77)</f>
        <v>2.7069230769230765</v>
      </c>
      <c r="I77" s="19">
        <f t="shared" si="7"/>
        <v>0.8986984615384614</v>
      </c>
      <c r="J77" s="19">
        <f t="shared" si="8"/>
        <v>0.04060384615384615</v>
      </c>
      <c r="K77" s="19">
        <f t="shared" si="9"/>
        <v>0.03518999999999999</v>
      </c>
      <c r="L77" s="4">
        <f t="shared" si="11"/>
        <v>0.005413846153846153</v>
      </c>
      <c r="M77" s="4">
        <f t="shared" si="10"/>
        <v>3.68682923076923</v>
      </c>
      <c r="N77" s="4">
        <f>M77</f>
        <v>3.68682923076923</v>
      </c>
      <c r="O77" s="3"/>
    </row>
    <row r="78" spans="1:15" ht="12.75">
      <c r="A78" s="39" t="s">
        <v>458</v>
      </c>
      <c r="B78" s="30" t="s">
        <v>318</v>
      </c>
      <c r="C78" s="3" t="s">
        <v>55</v>
      </c>
      <c r="D78" s="15" t="s">
        <v>343</v>
      </c>
      <c r="E78" s="4">
        <v>51.57</v>
      </c>
      <c r="F78" s="3"/>
      <c r="G78" s="3">
        <v>70</v>
      </c>
      <c r="H78" s="4">
        <f>(E78/G78)*100</f>
        <v>73.67142857142858</v>
      </c>
      <c r="I78" s="19">
        <f t="shared" si="7"/>
        <v>24.45891428571429</v>
      </c>
      <c r="J78" s="19">
        <f t="shared" si="8"/>
        <v>1.1050714285714287</v>
      </c>
      <c r="K78" s="19">
        <f t="shared" si="9"/>
        <v>0.9577285714285715</v>
      </c>
      <c r="L78" s="4">
        <f t="shared" si="11"/>
        <v>0.14734285714285716</v>
      </c>
      <c r="M78" s="4">
        <f t="shared" si="10"/>
        <v>100.34048571428573</v>
      </c>
      <c r="N78" s="4">
        <f>M78/100</f>
        <v>1.0034048571428573</v>
      </c>
      <c r="O78" s="3" t="s">
        <v>350</v>
      </c>
    </row>
    <row r="79" spans="1:15" ht="12.75">
      <c r="A79" s="39" t="s">
        <v>538</v>
      </c>
      <c r="B79" s="31" t="s">
        <v>317</v>
      </c>
      <c r="C79" s="3" t="s">
        <v>77</v>
      </c>
      <c r="D79" s="15" t="s">
        <v>52</v>
      </c>
      <c r="E79" s="4">
        <v>51.57</v>
      </c>
      <c r="F79" s="3">
        <v>10</v>
      </c>
      <c r="G79" s="3"/>
      <c r="H79" s="19">
        <f>E79*F79</f>
        <v>515.7</v>
      </c>
      <c r="I79" s="19">
        <f t="shared" si="7"/>
        <v>171.21240000000003</v>
      </c>
      <c r="J79" s="19">
        <f t="shared" si="8"/>
        <v>7.7355</v>
      </c>
      <c r="K79" s="19">
        <f t="shared" si="9"/>
        <v>6.7041</v>
      </c>
      <c r="L79" s="4">
        <f t="shared" si="11"/>
        <v>1.0314</v>
      </c>
      <c r="M79" s="4">
        <f t="shared" si="10"/>
        <v>702.3834</v>
      </c>
      <c r="N79" s="4">
        <f>M79</f>
        <v>702.3834</v>
      </c>
      <c r="O79" s="3"/>
    </row>
    <row r="80" spans="1:15" ht="12.75">
      <c r="A80" s="39" t="s">
        <v>539</v>
      </c>
      <c r="B80" s="31" t="s">
        <v>323</v>
      </c>
      <c r="C80" s="3" t="s">
        <v>325</v>
      </c>
      <c r="D80" s="15" t="s">
        <v>52</v>
      </c>
      <c r="E80" s="4">
        <v>51.57</v>
      </c>
      <c r="F80" s="3">
        <v>1</v>
      </c>
      <c r="G80" s="3"/>
      <c r="H80" s="19">
        <f>E80*F80</f>
        <v>51.57</v>
      </c>
      <c r="I80" s="19">
        <f t="shared" si="7"/>
        <v>17.12124</v>
      </c>
      <c r="J80" s="19">
        <f t="shared" si="8"/>
        <v>0.77355</v>
      </c>
      <c r="K80" s="19">
        <f t="shared" si="9"/>
        <v>0.67041</v>
      </c>
      <c r="L80" s="4">
        <f t="shared" si="11"/>
        <v>0.10314000000000001</v>
      </c>
      <c r="M80" s="4">
        <f t="shared" si="10"/>
        <v>70.23834</v>
      </c>
      <c r="N80" s="4">
        <f>M80</f>
        <v>70.23834</v>
      </c>
      <c r="O80" s="3"/>
    </row>
    <row r="81" spans="1:15" ht="12.75">
      <c r="A81" s="39" t="s">
        <v>459</v>
      </c>
      <c r="B81" s="31" t="s">
        <v>328</v>
      </c>
      <c r="C81" s="3" t="s">
        <v>354</v>
      </c>
      <c r="D81" s="15" t="s">
        <v>52</v>
      </c>
      <c r="E81" s="4">
        <v>51.57</v>
      </c>
      <c r="F81" s="3"/>
      <c r="G81" s="3">
        <v>40</v>
      </c>
      <c r="H81" s="4">
        <f>(E81/G81)*100</f>
        <v>128.925</v>
      </c>
      <c r="I81" s="19">
        <f t="shared" si="7"/>
        <v>42.80310000000001</v>
      </c>
      <c r="J81" s="19">
        <f t="shared" si="8"/>
        <v>1.933875</v>
      </c>
      <c r="K81" s="19">
        <f t="shared" si="9"/>
        <v>1.676025</v>
      </c>
      <c r="L81" s="4">
        <f t="shared" si="11"/>
        <v>0.25785</v>
      </c>
      <c r="M81" s="4">
        <f t="shared" si="10"/>
        <v>175.59585</v>
      </c>
      <c r="N81" s="4">
        <f>M81/100</f>
        <v>1.7559585000000002</v>
      </c>
      <c r="O81" s="3" t="s">
        <v>355</v>
      </c>
    </row>
    <row r="82" spans="1:15" ht="12.75">
      <c r="A82" s="39" t="s">
        <v>460</v>
      </c>
      <c r="B82" s="31" t="s">
        <v>332</v>
      </c>
      <c r="C82" s="3" t="s">
        <v>78</v>
      </c>
      <c r="D82" s="15" t="s">
        <v>343</v>
      </c>
      <c r="E82" s="4">
        <v>51.57</v>
      </c>
      <c r="F82" s="3">
        <v>2</v>
      </c>
      <c r="G82" s="3"/>
      <c r="H82" s="19">
        <f>E82*F82</f>
        <v>103.14</v>
      </c>
      <c r="I82" s="19">
        <f t="shared" si="7"/>
        <v>34.24248</v>
      </c>
      <c r="J82" s="19">
        <f t="shared" si="8"/>
        <v>1.5471</v>
      </c>
      <c r="K82" s="19">
        <f t="shared" si="9"/>
        <v>1.34082</v>
      </c>
      <c r="L82" s="4">
        <f t="shared" si="11"/>
        <v>0.20628000000000002</v>
      </c>
      <c r="M82" s="4">
        <f t="shared" si="10"/>
        <v>140.47668</v>
      </c>
      <c r="N82" s="4">
        <f>M82</f>
        <v>140.47668</v>
      </c>
      <c r="O82" s="3"/>
    </row>
    <row r="83" spans="1:15" ht="12.75">
      <c r="A83" s="39" t="s">
        <v>461</v>
      </c>
      <c r="B83" s="17" t="s">
        <v>79</v>
      </c>
      <c r="C83" s="47" t="s">
        <v>593</v>
      </c>
      <c r="D83" s="42" t="s">
        <v>597</v>
      </c>
      <c r="E83" s="19">
        <v>28</v>
      </c>
      <c r="F83" s="17"/>
      <c r="G83" s="17">
        <v>300</v>
      </c>
      <c r="H83" s="19">
        <f>(E83/G83)*1000</f>
        <v>93.33333333333334</v>
      </c>
      <c r="I83" s="19">
        <f t="shared" si="7"/>
        <v>30.98666666666667</v>
      </c>
      <c r="J83" s="19">
        <f t="shared" si="8"/>
        <v>1.4000000000000001</v>
      </c>
      <c r="K83" s="19">
        <f t="shared" si="9"/>
        <v>1.2133333333333334</v>
      </c>
      <c r="L83" s="19">
        <f t="shared" si="11"/>
        <v>0.1866666666666667</v>
      </c>
      <c r="M83" s="19">
        <f t="shared" si="10"/>
        <v>127.12000000000003</v>
      </c>
      <c r="N83" s="19">
        <f>M83/10</f>
        <v>12.712000000000003</v>
      </c>
      <c r="O83" s="17" t="s">
        <v>590</v>
      </c>
    </row>
    <row r="84" spans="1:15" ht="12.75" hidden="1">
      <c r="A84" s="39" t="s">
        <v>509</v>
      </c>
      <c r="B84" s="17" t="s">
        <v>128</v>
      </c>
      <c r="C84" s="47" t="s">
        <v>592</v>
      </c>
      <c r="D84" s="42" t="s">
        <v>343</v>
      </c>
      <c r="E84" s="19"/>
      <c r="F84" s="17"/>
      <c r="G84" s="17"/>
      <c r="H84" s="19"/>
      <c r="I84" s="19"/>
      <c r="J84" s="19"/>
      <c r="K84" s="19"/>
      <c r="L84" s="19"/>
      <c r="M84" s="19"/>
      <c r="N84" s="116">
        <v>200.3</v>
      </c>
      <c r="O84" s="42" t="s">
        <v>52</v>
      </c>
    </row>
    <row r="85" spans="1:15" ht="12.75" hidden="1">
      <c r="A85" s="39" t="s">
        <v>510</v>
      </c>
      <c r="B85" s="17" t="s">
        <v>129</v>
      </c>
      <c r="C85" s="15" t="s">
        <v>52</v>
      </c>
      <c r="D85" s="42" t="s">
        <v>52</v>
      </c>
      <c r="E85" s="19"/>
      <c r="F85" s="17"/>
      <c r="G85" s="17"/>
      <c r="H85" s="19"/>
      <c r="I85" s="19"/>
      <c r="J85" s="19"/>
      <c r="K85" s="19"/>
      <c r="L85" s="19"/>
      <c r="M85" s="19"/>
      <c r="N85" s="116">
        <v>362.4</v>
      </c>
      <c r="O85" s="42" t="s">
        <v>52</v>
      </c>
    </row>
    <row r="86" spans="1:15" ht="12.75" hidden="1">
      <c r="A86" s="39" t="s">
        <v>511</v>
      </c>
      <c r="B86" s="17" t="s">
        <v>132</v>
      </c>
      <c r="C86" s="15" t="s">
        <v>52</v>
      </c>
      <c r="D86" s="42" t="s">
        <v>52</v>
      </c>
      <c r="E86" s="19"/>
      <c r="F86" s="17"/>
      <c r="G86" s="17"/>
      <c r="H86" s="19"/>
      <c r="I86" s="19"/>
      <c r="J86" s="19"/>
      <c r="K86" s="19"/>
      <c r="L86" s="19"/>
      <c r="M86" s="19"/>
      <c r="N86" s="116">
        <v>524.5</v>
      </c>
      <c r="O86" s="42" t="s">
        <v>52</v>
      </c>
    </row>
    <row r="87" spans="1:15" ht="12.75" hidden="1">
      <c r="A87" s="39" t="s">
        <v>571</v>
      </c>
      <c r="B87" s="31" t="s">
        <v>369</v>
      </c>
      <c r="C87" s="47" t="s">
        <v>592</v>
      </c>
      <c r="D87" s="42"/>
      <c r="E87" s="19"/>
      <c r="F87" s="17"/>
      <c r="G87" s="17"/>
      <c r="H87" s="19"/>
      <c r="I87" s="19"/>
      <c r="J87" s="19"/>
      <c r="K87" s="19"/>
      <c r="L87" s="19"/>
      <c r="M87" s="19"/>
      <c r="N87" s="116">
        <v>524.5</v>
      </c>
      <c r="O87" s="42"/>
    </row>
    <row r="88" spans="1:15" ht="12.75">
      <c r="A88" s="39" t="s">
        <v>572</v>
      </c>
      <c r="B88" s="31" t="s">
        <v>369</v>
      </c>
      <c r="C88" s="47" t="s">
        <v>370</v>
      </c>
      <c r="D88" s="42" t="s">
        <v>343</v>
      </c>
      <c r="E88" s="19">
        <v>51.57</v>
      </c>
      <c r="F88" s="17">
        <v>0.75</v>
      </c>
      <c r="G88" s="17"/>
      <c r="H88" s="19">
        <f>E88*F88</f>
        <v>38.6775</v>
      </c>
      <c r="I88" s="19">
        <f>H88*0.332</f>
        <v>12.840930000000002</v>
      </c>
      <c r="J88" s="19">
        <f>H88*0.015</f>
        <v>0.5801625</v>
      </c>
      <c r="K88" s="19">
        <f>H88*0.013</f>
        <v>0.5028075</v>
      </c>
      <c r="L88" s="19">
        <f>H88*0.002</f>
        <v>0.07735500000000001</v>
      </c>
      <c r="M88" s="19">
        <f>H88+I88+J88+K88+L88</f>
        <v>52.678755</v>
      </c>
      <c r="N88" s="19">
        <f>M88</f>
        <v>52.678755</v>
      </c>
      <c r="O88" s="42"/>
    </row>
    <row r="89" spans="1:15" ht="12.75">
      <c r="A89" s="39" t="s">
        <v>573</v>
      </c>
      <c r="B89" s="31" t="s">
        <v>371</v>
      </c>
      <c r="C89" s="47" t="s">
        <v>373</v>
      </c>
      <c r="D89" s="42" t="s">
        <v>52</v>
      </c>
      <c r="E89" s="19">
        <v>51.57</v>
      </c>
      <c r="F89" s="17">
        <v>3</v>
      </c>
      <c r="G89" s="17"/>
      <c r="H89" s="19">
        <f>E89*F89</f>
        <v>154.71</v>
      </c>
      <c r="I89" s="19">
        <f>H89*0.332</f>
        <v>51.36372000000001</v>
      </c>
      <c r="J89" s="19">
        <f>H89*0.015</f>
        <v>2.32065</v>
      </c>
      <c r="K89" s="19">
        <f>H89*0.013</f>
        <v>2.01123</v>
      </c>
      <c r="L89" s="19">
        <f>H89*0.002</f>
        <v>0.30942000000000003</v>
      </c>
      <c r="M89" s="19">
        <f>H89+I89+J89+K89+L89</f>
        <v>210.71502</v>
      </c>
      <c r="N89" s="19">
        <f>M89</f>
        <v>210.71502</v>
      </c>
      <c r="O89" s="47"/>
    </row>
    <row r="90" spans="1:15" ht="12.75">
      <c r="A90" s="39" t="s">
        <v>544</v>
      </c>
      <c r="B90" s="31" t="s">
        <v>376</v>
      </c>
      <c r="C90" s="47" t="s">
        <v>592</v>
      </c>
      <c r="D90" s="42" t="s">
        <v>52</v>
      </c>
      <c r="E90" s="19">
        <v>51.57</v>
      </c>
      <c r="F90" s="17"/>
      <c r="G90" s="17">
        <v>25</v>
      </c>
      <c r="H90" s="19">
        <f>(E90/G90)*100</f>
        <v>206.28000000000003</v>
      </c>
      <c r="I90" s="19">
        <f>H90*0.332</f>
        <v>68.48496000000002</v>
      </c>
      <c r="J90" s="19">
        <f>H90*0.015</f>
        <v>3.0942000000000003</v>
      </c>
      <c r="K90" s="19">
        <f>H90*0.013</f>
        <v>2.6816400000000002</v>
      </c>
      <c r="L90" s="19">
        <f>H90*0.002</f>
        <v>0.4125600000000001</v>
      </c>
      <c r="M90" s="19">
        <f>H90+I90+J90+K90+L90</f>
        <v>280.95336000000003</v>
      </c>
      <c r="N90" s="19">
        <f>M90/100</f>
        <v>2.8095336000000004</v>
      </c>
      <c r="O90" s="47" t="s">
        <v>576</v>
      </c>
    </row>
    <row r="91" spans="1:15" ht="12.75">
      <c r="A91" s="39" t="s">
        <v>545</v>
      </c>
      <c r="B91" s="31" t="s">
        <v>378</v>
      </c>
      <c r="C91" s="15" t="s">
        <v>52</v>
      </c>
      <c r="D91" s="42" t="s">
        <v>52</v>
      </c>
      <c r="E91" s="19">
        <v>51.57</v>
      </c>
      <c r="F91" s="17"/>
      <c r="G91" s="17">
        <v>110</v>
      </c>
      <c r="H91" s="19">
        <f>(E91/G91)*100</f>
        <v>46.88181818181818</v>
      </c>
      <c r="I91" s="19">
        <f>H91*0.332</f>
        <v>15.564763636363638</v>
      </c>
      <c r="J91" s="19">
        <f>H91*0.015</f>
        <v>0.7032272727272727</v>
      </c>
      <c r="K91" s="19">
        <f>H91*0.013</f>
        <v>0.6094636363636363</v>
      </c>
      <c r="L91" s="19">
        <f>H91*0.002</f>
        <v>0.09376363636363637</v>
      </c>
      <c r="M91" s="19">
        <f>H91+I91+J91+K91+L91</f>
        <v>63.85303636363636</v>
      </c>
      <c r="N91" s="19">
        <f>M91/10</f>
        <v>6.385303636363636</v>
      </c>
      <c r="O91" s="47" t="s">
        <v>587</v>
      </c>
    </row>
    <row r="92" spans="1:15" ht="12.75">
      <c r="A92" s="39" t="s">
        <v>546</v>
      </c>
      <c r="B92" s="31" t="s">
        <v>375</v>
      </c>
      <c r="C92" s="47" t="s">
        <v>93</v>
      </c>
      <c r="D92" s="42" t="s">
        <v>52</v>
      </c>
      <c r="E92" s="19">
        <v>51.57</v>
      </c>
      <c r="F92" s="17"/>
      <c r="G92" s="17">
        <v>30</v>
      </c>
      <c r="H92" s="19">
        <f>(E92/G92)*10</f>
        <v>17.19</v>
      </c>
      <c r="I92" s="19">
        <f>H92*0.332</f>
        <v>5.70708</v>
      </c>
      <c r="J92" s="19">
        <f>H92*0.015</f>
        <v>0.25785</v>
      </c>
      <c r="K92" s="19">
        <f>H92*0.013</f>
        <v>0.22347</v>
      </c>
      <c r="L92" s="19">
        <f>H92*0.002</f>
        <v>0.03438</v>
      </c>
      <c r="M92" s="19">
        <f>H92+I92+J92+K92+L92</f>
        <v>23.41278</v>
      </c>
      <c r="N92" s="19">
        <f>M92/10</f>
        <v>2.341278</v>
      </c>
      <c r="O92" s="47" t="s">
        <v>350</v>
      </c>
    </row>
    <row r="93" spans="1:15" ht="1.5" customHeight="1" hidden="1">
      <c r="A93" s="39"/>
      <c r="B93" s="31"/>
      <c r="C93" s="47"/>
      <c r="D93" s="42"/>
      <c r="E93" s="19">
        <v>51.57</v>
      </c>
      <c r="F93" s="17"/>
      <c r="G93" s="17"/>
      <c r="H93" s="19"/>
      <c r="I93" s="19"/>
      <c r="J93" s="19"/>
      <c r="K93" s="19"/>
      <c r="L93" s="19"/>
      <c r="M93" s="19"/>
      <c r="N93" s="19"/>
      <c r="O93" s="47"/>
    </row>
    <row r="94" spans="1:15" ht="12.75">
      <c r="A94" s="39" t="s">
        <v>549</v>
      </c>
      <c r="B94" s="31" t="s">
        <v>386</v>
      </c>
      <c r="C94" s="47" t="s">
        <v>55</v>
      </c>
      <c r="D94" s="42" t="s">
        <v>52</v>
      </c>
      <c r="E94" s="19">
        <v>51.57</v>
      </c>
      <c r="F94" s="17"/>
      <c r="G94" s="17">
        <v>125</v>
      </c>
      <c r="H94" s="19">
        <f>(E94/G94)*100</f>
        <v>41.256</v>
      </c>
      <c r="I94" s="19">
        <f aca="true" t="shared" si="13" ref="I94:I106">H94*0.332</f>
        <v>13.696992000000002</v>
      </c>
      <c r="J94" s="19">
        <f aca="true" t="shared" si="14" ref="J94:J106">H94*0.015</f>
        <v>0.61884</v>
      </c>
      <c r="K94" s="19">
        <f aca="true" t="shared" si="15" ref="K94:K106">H94*0.013</f>
        <v>0.536328</v>
      </c>
      <c r="L94" s="19">
        <f aca="true" t="shared" si="16" ref="L94:L106">H94*0.002</f>
        <v>0.082512</v>
      </c>
      <c r="M94" s="19">
        <f aca="true" t="shared" si="17" ref="M94:M105">H94+I94+J94+K94+L94</f>
        <v>56.190672</v>
      </c>
      <c r="N94" s="19">
        <f>M94/10</f>
        <v>5.6190672</v>
      </c>
      <c r="O94" s="47" t="s">
        <v>84</v>
      </c>
    </row>
    <row r="95" spans="1:15" ht="12.75">
      <c r="A95" s="39" t="s">
        <v>550</v>
      </c>
      <c r="B95" s="31" t="s">
        <v>388</v>
      </c>
      <c r="C95" s="47" t="s">
        <v>399</v>
      </c>
      <c r="D95" s="42" t="s">
        <v>52</v>
      </c>
      <c r="E95" s="19">
        <v>51.57</v>
      </c>
      <c r="F95" s="17"/>
      <c r="G95" s="17">
        <v>80</v>
      </c>
      <c r="H95" s="19">
        <f>(E95/G95)*100</f>
        <v>64.4625</v>
      </c>
      <c r="I95" s="19">
        <f t="shared" si="13"/>
        <v>21.401550000000004</v>
      </c>
      <c r="J95" s="19">
        <f t="shared" si="14"/>
        <v>0.9669375</v>
      </c>
      <c r="K95" s="19">
        <f t="shared" si="15"/>
        <v>0.8380125</v>
      </c>
      <c r="L95" s="19">
        <f t="shared" si="16"/>
        <v>0.128925</v>
      </c>
      <c r="M95" s="19">
        <f t="shared" si="17"/>
        <v>87.797925</v>
      </c>
      <c r="N95" s="19">
        <f>M95/100</f>
        <v>0.8779792500000001</v>
      </c>
      <c r="O95" s="47" t="s">
        <v>400</v>
      </c>
    </row>
    <row r="96" spans="1:15" ht="12.75">
      <c r="A96" s="39" t="s">
        <v>551</v>
      </c>
      <c r="B96" s="31" t="s">
        <v>391</v>
      </c>
      <c r="C96" s="15" t="s">
        <v>52</v>
      </c>
      <c r="D96" s="42" t="s">
        <v>52</v>
      </c>
      <c r="E96" s="19">
        <v>51.57</v>
      </c>
      <c r="F96" s="17"/>
      <c r="G96" s="17">
        <v>160</v>
      </c>
      <c r="H96" s="19">
        <f>(E96/G96)*100</f>
        <v>32.23125</v>
      </c>
      <c r="I96" s="19">
        <f t="shared" si="13"/>
        <v>10.700775000000002</v>
      </c>
      <c r="J96" s="19">
        <f t="shared" si="14"/>
        <v>0.48346875</v>
      </c>
      <c r="K96" s="19">
        <f t="shared" si="15"/>
        <v>0.41900625</v>
      </c>
      <c r="L96" s="19">
        <f t="shared" si="16"/>
        <v>0.0644625</v>
      </c>
      <c r="M96" s="19">
        <f t="shared" si="17"/>
        <v>43.8989625</v>
      </c>
      <c r="N96" s="19">
        <f>M96/10</f>
        <v>4.3898962500000005</v>
      </c>
      <c r="O96" s="47" t="s">
        <v>401</v>
      </c>
    </row>
    <row r="97" spans="1:15" ht="12.75">
      <c r="A97" s="39" t="s">
        <v>547</v>
      </c>
      <c r="B97" s="31" t="s">
        <v>392</v>
      </c>
      <c r="C97" s="47" t="s">
        <v>396</v>
      </c>
      <c r="D97" s="42" t="s">
        <v>52</v>
      </c>
      <c r="E97" s="19">
        <v>51.57</v>
      </c>
      <c r="F97" s="17">
        <v>3</v>
      </c>
      <c r="G97" s="17"/>
      <c r="H97" s="19">
        <f>E97*F97</f>
        <v>154.71</v>
      </c>
      <c r="I97" s="19">
        <f t="shared" si="13"/>
        <v>51.36372000000001</v>
      </c>
      <c r="J97" s="19">
        <f t="shared" si="14"/>
        <v>2.32065</v>
      </c>
      <c r="K97" s="19">
        <f t="shared" si="15"/>
        <v>2.01123</v>
      </c>
      <c r="L97" s="19">
        <f t="shared" si="16"/>
        <v>0.30942000000000003</v>
      </c>
      <c r="M97" s="19">
        <f t="shared" si="17"/>
        <v>210.71502</v>
      </c>
      <c r="N97" s="19">
        <f aca="true" t="shared" si="18" ref="N97:N102">M97</f>
        <v>210.71502</v>
      </c>
      <c r="O97" s="17"/>
    </row>
    <row r="98" spans="1:15" ht="12.75">
      <c r="A98" s="39" t="s">
        <v>548</v>
      </c>
      <c r="B98" s="31" t="s">
        <v>393</v>
      </c>
      <c r="C98" s="47" t="s">
        <v>398</v>
      </c>
      <c r="D98" s="42" t="s">
        <v>52</v>
      </c>
      <c r="E98" s="19">
        <v>51.57</v>
      </c>
      <c r="F98" s="17">
        <v>1</v>
      </c>
      <c r="G98" s="17"/>
      <c r="H98" s="19">
        <f>E98*F98</f>
        <v>51.57</v>
      </c>
      <c r="I98" s="19">
        <f t="shared" si="13"/>
        <v>17.12124</v>
      </c>
      <c r="J98" s="19">
        <f t="shared" si="14"/>
        <v>0.77355</v>
      </c>
      <c r="K98" s="19">
        <f t="shared" si="15"/>
        <v>0.67041</v>
      </c>
      <c r="L98" s="19">
        <f t="shared" si="16"/>
        <v>0.10314000000000001</v>
      </c>
      <c r="M98" s="19">
        <f t="shared" si="17"/>
        <v>70.23834</v>
      </c>
      <c r="N98" s="19">
        <f t="shared" si="18"/>
        <v>70.23834</v>
      </c>
      <c r="O98" s="17"/>
    </row>
    <row r="99" spans="1:15" ht="12.75">
      <c r="A99" s="39" t="s">
        <v>451</v>
      </c>
      <c r="B99" s="30" t="s">
        <v>81</v>
      </c>
      <c r="C99" s="26" t="s">
        <v>82</v>
      </c>
      <c r="D99" s="42" t="s">
        <v>52</v>
      </c>
      <c r="E99" s="19">
        <v>51.57</v>
      </c>
      <c r="F99" s="17">
        <v>3</v>
      </c>
      <c r="G99" s="17"/>
      <c r="H99" s="19">
        <f>E99*F99</f>
        <v>154.71</v>
      </c>
      <c r="I99" s="19">
        <f t="shared" si="13"/>
        <v>51.36372000000001</v>
      </c>
      <c r="J99" s="19">
        <f t="shared" si="14"/>
        <v>2.32065</v>
      </c>
      <c r="K99" s="19">
        <f t="shared" si="15"/>
        <v>2.01123</v>
      </c>
      <c r="L99" s="19">
        <f t="shared" si="16"/>
        <v>0.30942000000000003</v>
      </c>
      <c r="M99" s="19">
        <f t="shared" si="17"/>
        <v>210.71502</v>
      </c>
      <c r="N99" s="19">
        <f t="shared" si="18"/>
        <v>210.71502</v>
      </c>
      <c r="O99" s="3"/>
    </row>
    <row r="100" spans="1:15" ht="12.75">
      <c r="A100" s="39" t="s">
        <v>477</v>
      </c>
      <c r="B100" s="39" t="s">
        <v>479</v>
      </c>
      <c r="C100" s="47" t="s">
        <v>356</v>
      </c>
      <c r="D100" s="42" t="s">
        <v>598</v>
      </c>
      <c r="E100" s="19">
        <v>35.19</v>
      </c>
      <c r="F100" s="3"/>
      <c r="G100" s="3">
        <v>42</v>
      </c>
      <c r="H100" s="19">
        <f>(E100/G100)*100</f>
        <v>83.78571428571429</v>
      </c>
      <c r="I100" s="19">
        <f t="shared" si="13"/>
        <v>27.816857142857145</v>
      </c>
      <c r="J100" s="19">
        <f t="shared" si="14"/>
        <v>1.2567857142857144</v>
      </c>
      <c r="K100" s="19">
        <f t="shared" si="15"/>
        <v>1.0892142857142857</v>
      </c>
      <c r="L100" s="19">
        <f t="shared" si="16"/>
        <v>0.1675714285714286</v>
      </c>
      <c r="M100" s="19">
        <f t="shared" si="17"/>
        <v>114.11614285714288</v>
      </c>
      <c r="N100" s="19">
        <f t="shared" si="18"/>
        <v>114.11614285714288</v>
      </c>
      <c r="O100" s="3"/>
    </row>
    <row r="101" spans="1:15" ht="12.75">
      <c r="A101" s="39" t="s">
        <v>552</v>
      </c>
      <c r="B101" s="39" t="s">
        <v>480</v>
      </c>
      <c r="C101" s="15" t="s">
        <v>52</v>
      </c>
      <c r="D101" s="42" t="s">
        <v>52</v>
      </c>
      <c r="E101" s="19">
        <v>35.19</v>
      </c>
      <c r="F101" s="36"/>
      <c r="G101" s="37">
        <v>17</v>
      </c>
      <c r="H101" s="19">
        <f>(E101/G101)*100</f>
        <v>206.99999999999997</v>
      </c>
      <c r="I101" s="19">
        <f t="shared" si="13"/>
        <v>68.72399999999999</v>
      </c>
      <c r="J101" s="19">
        <f t="shared" si="14"/>
        <v>3.1049999999999995</v>
      </c>
      <c r="K101" s="19">
        <f t="shared" si="15"/>
        <v>2.6909999999999994</v>
      </c>
      <c r="L101" s="19">
        <f t="shared" si="16"/>
        <v>0.414</v>
      </c>
      <c r="M101" s="19">
        <f t="shared" si="17"/>
        <v>281.9339999999999</v>
      </c>
      <c r="N101" s="19">
        <f t="shared" si="18"/>
        <v>281.9339999999999</v>
      </c>
      <c r="O101" s="3"/>
    </row>
    <row r="102" spans="1:15" ht="12.75">
      <c r="A102" s="39" t="s">
        <v>553</v>
      </c>
      <c r="B102" s="39" t="s">
        <v>481</v>
      </c>
      <c r="C102" s="15" t="s">
        <v>52</v>
      </c>
      <c r="D102" s="42" t="s">
        <v>52</v>
      </c>
      <c r="E102" s="19">
        <v>35.19</v>
      </c>
      <c r="F102" s="36"/>
      <c r="G102" s="43">
        <v>45</v>
      </c>
      <c r="H102" s="19">
        <f>(E102/G102)*100</f>
        <v>78.19999999999999</v>
      </c>
      <c r="I102" s="19">
        <f t="shared" si="13"/>
        <v>25.9624</v>
      </c>
      <c r="J102" s="19">
        <f t="shared" si="14"/>
        <v>1.1729999999999998</v>
      </c>
      <c r="K102" s="19">
        <f t="shared" si="15"/>
        <v>1.0165999999999997</v>
      </c>
      <c r="L102" s="19">
        <f t="shared" si="16"/>
        <v>0.15639999999999998</v>
      </c>
      <c r="M102" s="19">
        <f t="shared" si="17"/>
        <v>106.5084</v>
      </c>
      <c r="N102" s="19">
        <f t="shared" si="18"/>
        <v>106.5084</v>
      </c>
      <c r="O102" s="3"/>
    </row>
    <row r="103" spans="1:15" ht="12.75">
      <c r="A103" s="39" t="s">
        <v>555</v>
      </c>
      <c r="B103" s="39" t="s">
        <v>339</v>
      </c>
      <c r="C103" s="47" t="s">
        <v>55</v>
      </c>
      <c r="D103" s="42" t="s">
        <v>52</v>
      </c>
      <c r="E103" s="19">
        <v>35.19</v>
      </c>
      <c r="F103" s="36"/>
      <c r="G103" s="43">
        <v>275</v>
      </c>
      <c r="H103" s="19">
        <f>(E103/G103)*100</f>
        <v>12.796363636363637</v>
      </c>
      <c r="I103" s="19">
        <f t="shared" si="13"/>
        <v>4.248392727272727</v>
      </c>
      <c r="J103" s="19">
        <f t="shared" si="14"/>
        <v>0.19194545454545456</v>
      </c>
      <c r="K103" s="19">
        <f t="shared" si="15"/>
        <v>0.16635272727272726</v>
      </c>
      <c r="L103" s="19">
        <f t="shared" si="16"/>
        <v>0.025592727272727274</v>
      </c>
      <c r="M103" s="19">
        <f t="shared" si="17"/>
        <v>17.42864727272727</v>
      </c>
      <c r="N103" s="19">
        <f>M103/10</f>
        <v>1.7428647272727271</v>
      </c>
      <c r="O103" s="3" t="s">
        <v>84</v>
      </c>
    </row>
    <row r="104" spans="1:15" ht="12.75">
      <c r="A104" s="39" t="s">
        <v>556</v>
      </c>
      <c r="B104" s="39" t="s">
        <v>341</v>
      </c>
      <c r="C104" s="47" t="s">
        <v>351</v>
      </c>
      <c r="D104" s="42" t="s">
        <v>52</v>
      </c>
      <c r="E104" s="19">
        <v>35.19</v>
      </c>
      <c r="F104" s="36"/>
      <c r="G104" s="43">
        <v>380</v>
      </c>
      <c r="H104" s="19">
        <f>(E104/G104)*1000</f>
        <v>92.60526315789473</v>
      </c>
      <c r="I104" s="19">
        <f t="shared" si="13"/>
        <v>30.74494736842105</v>
      </c>
      <c r="J104" s="19">
        <f t="shared" si="14"/>
        <v>1.3890789473684209</v>
      </c>
      <c r="K104" s="19">
        <f t="shared" si="15"/>
        <v>1.2038684210526314</v>
      </c>
      <c r="L104" s="19">
        <f t="shared" si="16"/>
        <v>0.18521052631578946</v>
      </c>
      <c r="M104" s="19">
        <f t="shared" si="17"/>
        <v>126.12836842105261</v>
      </c>
      <c r="N104" s="19">
        <f>M104/100</f>
        <v>1.2612836842105262</v>
      </c>
      <c r="O104" s="3"/>
    </row>
    <row r="105" spans="1:15" ht="12.75" hidden="1">
      <c r="A105" s="39" t="s">
        <v>452</v>
      </c>
      <c r="B105" s="25" t="s">
        <v>165</v>
      </c>
      <c r="C105" s="3" t="s">
        <v>86</v>
      </c>
      <c r="D105" s="15" t="s">
        <v>598</v>
      </c>
      <c r="E105" s="4"/>
      <c r="F105" s="3"/>
      <c r="G105" s="3"/>
      <c r="H105" s="19" t="e">
        <f>(E105/G105)*1000</f>
        <v>#DIV/0!</v>
      </c>
      <c r="I105" s="19" t="e">
        <f t="shared" si="13"/>
        <v>#DIV/0!</v>
      </c>
      <c r="J105" s="19" t="e">
        <f t="shared" si="14"/>
        <v>#DIV/0!</v>
      </c>
      <c r="K105" s="19" t="e">
        <f t="shared" si="15"/>
        <v>#DIV/0!</v>
      </c>
      <c r="L105" s="19" t="e">
        <f t="shared" si="16"/>
        <v>#DIV/0!</v>
      </c>
      <c r="M105" s="19" t="e">
        <f t="shared" si="17"/>
        <v>#DIV/0!</v>
      </c>
      <c r="N105" s="19">
        <v>48.27</v>
      </c>
      <c r="O105" s="3"/>
    </row>
    <row r="106" spans="1:15" ht="25.5">
      <c r="A106" s="39" t="s">
        <v>453</v>
      </c>
      <c r="B106" s="25" t="s">
        <v>167</v>
      </c>
      <c r="C106" s="16" t="s">
        <v>600</v>
      </c>
      <c r="D106" s="42" t="s">
        <v>598</v>
      </c>
      <c r="E106" s="4">
        <v>35.19</v>
      </c>
      <c r="F106" s="4"/>
      <c r="G106" s="3">
        <v>8</v>
      </c>
      <c r="H106" s="19">
        <f>(E106/G106)</f>
        <v>4.39875</v>
      </c>
      <c r="I106" s="19">
        <f t="shared" si="13"/>
        <v>1.460385</v>
      </c>
      <c r="J106" s="19">
        <f t="shared" si="14"/>
        <v>0.06598124999999999</v>
      </c>
      <c r="K106" s="19">
        <f t="shared" si="15"/>
        <v>0.05718374999999999</v>
      </c>
      <c r="L106" s="19">
        <f t="shared" si="16"/>
        <v>0.0087975</v>
      </c>
      <c r="M106" s="19">
        <v>6</v>
      </c>
      <c r="N106" s="19">
        <v>6</v>
      </c>
      <c r="O106" s="3"/>
    </row>
    <row r="107" spans="1:15" ht="12.75">
      <c r="A107" s="39" t="s">
        <v>454</v>
      </c>
      <c r="B107" s="25" t="s">
        <v>167</v>
      </c>
      <c r="C107" s="3" t="s">
        <v>87</v>
      </c>
      <c r="D107" s="42" t="s">
        <v>52</v>
      </c>
      <c r="E107" s="4">
        <v>35.19</v>
      </c>
      <c r="F107" s="118">
        <v>0.333</v>
      </c>
      <c r="G107" s="3"/>
      <c r="H107" s="4">
        <f>E107*F107</f>
        <v>11.71827</v>
      </c>
      <c r="I107" s="19">
        <f>H107*0.332</f>
        <v>3.8904656400000004</v>
      </c>
      <c r="J107" s="19">
        <f>H107*0.015</f>
        <v>0.17577405</v>
      </c>
      <c r="K107" s="19">
        <f>H107*0.013</f>
        <v>0.15233751</v>
      </c>
      <c r="L107" s="4">
        <f>H107*0.002</f>
        <v>0.023436540000000002</v>
      </c>
      <c r="M107" s="4">
        <f>H107+I107+J107+K107+L107</f>
        <v>15.960283740000001</v>
      </c>
      <c r="N107" s="4">
        <f>M107</f>
        <v>15.960283740000001</v>
      </c>
      <c r="O107" s="3"/>
    </row>
    <row r="108" spans="1:15" ht="1.5" customHeight="1" hidden="1">
      <c r="A108" s="39"/>
      <c r="B108" s="25"/>
      <c r="C108" s="26"/>
      <c r="D108" s="117"/>
      <c r="E108" s="4"/>
      <c r="F108" s="3"/>
      <c r="G108" s="3"/>
      <c r="H108" s="4"/>
      <c r="I108" s="19"/>
      <c r="J108" s="19"/>
      <c r="K108" s="19"/>
      <c r="L108" s="4"/>
      <c r="M108" s="4"/>
      <c r="N108" s="4"/>
      <c r="O108" s="3"/>
    </row>
    <row r="109" spans="1:15" ht="12.75" hidden="1">
      <c r="A109" s="39" t="s">
        <v>558</v>
      </c>
      <c r="B109" s="25" t="s">
        <v>135</v>
      </c>
      <c r="C109" s="26" t="s">
        <v>109</v>
      </c>
      <c r="D109" s="117" t="s">
        <v>52</v>
      </c>
      <c r="E109" s="4"/>
      <c r="F109" s="3"/>
      <c r="G109" s="3"/>
      <c r="H109" s="4"/>
      <c r="I109" s="19"/>
      <c r="J109" s="19"/>
      <c r="K109" s="19"/>
      <c r="L109" s="4"/>
      <c r="M109" s="4"/>
      <c r="N109" s="116">
        <v>19.8</v>
      </c>
      <c r="O109" s="3"/>
    </row>
    <row r="110" spans="1:15" ht="12.75" hidden="1">
      <c r="A110" s="39" t="s">
        <v>561</v>
      </c>
      <c r="B110" s="25" t="s">
        <v>136</v>
      </c>
      <c r="C110" s="3" t="s">
        <v>516</v>
      </c>
      <c r="D110" s="117" t="s">
        <v>52</v>
      </c>
      <c r="E110" s="4"/>
      <c r="F110" s="3"/>
      <c r="G110" s="3"/>
      <c r="H110" s="4"/>
      <c r="I110" s="19"/>
      <c r="J110" s="19"/>
      <c r="K110" s="19"/>
      <c r="L110" s="4"/>
      <c r="M110" s="4"/>
      <c r="N110" s="116">
        <v>10.57</v>
      </c>
      <c r="O110" s="3"/>
    </row>
    <row r="111" spans="1:15" ht="12.75" hidden="1">
      <c r="A111" s="39" t="s">
        <v>562</v>
      </c>
      <c r="B111" s="25"/>
      <c r="C111" s="15" t="s">
        <v>52</v>
      </c>
      <c r="D111" s="15" t="s">
        <v>52</v>
      </c>
      <c r="E111" s="4"/>
      <c r="F111" s="3"/>
      <c r="G111" s="3"/>
      <c r="H111" s="4"/>
      <c r="I111" s="19"/>
      <c r="J111" s="19"/>
      <c r="K111" s="19"/>
      <c r="L111" s="4"/>
      <c r="M111" s="4"/>
      <c r="N111" s="4">
        <v>19.8</v>
      </c>
      <c r="O111" s="3"/>
    </row>
    <row r="112" spans="1:15" ht="12.75" hidden="1">
      <c r="A112" s="39" t="s">
        <v>563</v>
      </c>
      <c r="B112" s="31"/>
      <c r="C112" s="47" t="s">
        <v>591</v>
      </c>
      <c r="D112" s="117" t="s">
        <v>52</v>
      </c>
      <c r="E112" s="19"/>
      <c r="F112" s="17"/>
      <c r="G112" s="17"/>
      <c r="H112" s="19"/>
      <c r="I112" s="19"/>
      <c r="J112" s="19"/>
      <c r="K112" s="19"/>
      <c r="L112" s="19"/>
      <c r="M112" s="19"/>
      <c r="N112" s="116">
        <v>30.4</v>
      </c>
      <c r="O112" s="47"/>
    </row>
    <row r="113" spans="1:15" ht="12.75">
      <c r="A113" s="59"/>
      <c r="B113" s="63"/>
      <c r="C113" s="84"/>
      <c r="D113" s="83"/>
      <c r="E113" s="70"/>
      <c r="F113" s="20"/>
      <c r="G113" s="20"/>
      <c r="H113" s="70"/>
      <c r="I113" s="70"/>
      <c r="J113" s="70"/>
      <c r="K113" s="70"/>
      <c r="L113" s="70"/>
      <c r="M113" s="70"/>
      <c r="N113" s="70"/>
      <c r="O113" s="84"/>
    </row>
    <row r="114" spans="1:15" ht="12.75">
      <c r="A114" s="59"/>
      <c r="B114" s="85"/>
      <c r="C114" s="86"/>
      <c r="D114" s="83"/>
      <c r="E114" s="70"/>
      <c r="F114" s="20"/>
      <c r="G114" s="20"/>
      <c r="H114" s="70"/>
      <c r="I114" s="70"/>
      <c r="J114" s="70"/>
      <c r="K114" s="70"/>
      <c r="L114" s="70"/>
      <c r="M114" s="70"/>
      <c r="N114" s="70"/>
      <c r="O114" s="20"/>
    </row>
    <row r="115" spans="1:15" ht="12.75">
      <c r="A115" s="59"/>
      <c r="B115" s="59"/>
      <c r="C115" s="84"/>
      <c r="D115" s="83"/>
      <c r="E115" s="70"/>
      <c r="F115" s="7"/>
      <c r="G115" s="7"/>
      <c r="H115" s="70"/>
      <c r="I115" s="70"/>
      <c r="J115" s="70"/>
      <c r="K115" s="70"/>
      <c r="L115" s="70"/>
      <c r="M115" s="70"/>
      <c r="N115" s="70"/>
      <c r="O115" s="7"/>
    </row>
    <row r="116" spans="1:15" ht="12.75">
      <c r="A116" s="59"/>
      <c r="B116" s="59"/>
      <c r="C116" s="49"/>
      <c r="D116" s="83"/>
      <c r="E116" s="70"/>
      <c r="F116" s="87"/>
      <c r="G116" s="88"/>
      <c r="H116" s="70"/>
      <c r="I116" s="70"/>
      <c r="J116" s="70"/>
      <c r="K116" s="70"/>
      <c r="L116" s="70"/>
      <c r="M116" s="70"/>
      <c r="N116" s="70"/>
      <c r="O116" s="7"/>
    </row>
    <row r="117" spans="1:15" ht="12.75">
      <c r="A117" s="59"/>
      <c r="B117" s="59"/>
      <c r="C117" s="49"/>
      <c r="D117" s="83"/>
      <c r="E117" s="70"/>
      <c r="F117" s="87"/>
      <c r="G117" s="89"/>
      <c r="H117" s="70"/>
      <c r="I117" s="70"/>
      <c r="J117" s="70"/>
      <c r="K117" s="70"/>
      <c r="L117" s="70"/>
      <c r="M117" s="70"/>
      <c r="N117" s="70"/>
      <c r="O117" s="7"/>
    </row>
    <row r="118" spans="1:15" ht="12.75">
      <c r="A118" s="59"/>
      <c r="B118" s="59"/>
      <c r="C118" s="84"/>
      <c r="D118" s="83"/>
      <c r="E118" s="70"/>
      <c r="F118" s="87"/>
      <c r="G118" s="89"/>
      <c r="H118" s="70"/>
      <c r="I118" s="70"/>
      <c r="J118" s="70"/>
      <c r="K118" s="70"/>
      <c r="L118" s="70"/>
      <c r="M118" s="70"/>
      <c r="N118" s="70"/>
      <c r="O118" s="7"/>
    </row>
    <row r="119" spans="1:15" ht="12.75">
      <c r="A119" s="59"/>
      <c r="B119" s="59"/>
      <c r="C119" s="84"/>
      <c r="D119" s="83"/>
      <c r="E119" s="70"/>
      <c r="F119" s="87"/>
      <c r="G119" s="89"/>
      <c r="H119" s="70"/>
      <c r="I119" s="70"/>
      <c r="J119" s="70"/>
      <c r="K119" s="70"/>
      <c r="L119" s="70"/>
      <c r="M119" s="70"/>
      <c r="N119" s="70"/>
      <c r="O119" s="83"/>
    </row>
    <row r="120" spans="1:15" ht="12.75">
      <c r="A120" s="59"/>
      <c r="B120" s="63"/>
      <c r="C120" s="7"/>
      <c r="D120" s="83"/>
      <c r="E120" s="70"/>
      <c r="F120" s="87"/>
      <c r="G120" s="88"/>
      <c r="H120" s="8"/>
      <c r="I120" s="70"/>
      <c r="J120" s="70"/>
      <c r="K120" s="70"/>
      <c r="L120" s="8"/>
      <c r="M120" s="8"/>
      <c r="N120" s="8"/>
      <c r="O120" s="7"/>
    </row>
    <row r="121" spans="1:15" ht="12.75">
      <c r="A121" s="59"/>
      <c r="B121" s="63"/>
      <c r="C121" s="49"/>
      <c r="D121" s="49"/>
      <c r="E121" s="70"/>
      <c r="F121" s="87"/>
      <c r="G121" s="88"/>
      <c r="H121" s="8"/>
      <c r="I121" s="70"/>
      <c r="J121" s="70"/>
      <c r="K121" s="70"/>
      <c r="L121" s="8"/>
      <c r="M121" s="8"/>
      <c r="N121" s="8"/>
      <c r="O121" s="49"/>
    </row>
    <row r="122" spans="1:15" ht="12.75">
      <c r="A122" s="59"/>
      <c r="B122" s="20"/>
      <c r="C122" s="7"/>
      <c r="D122" s="49"/>
      <c r="E122" s="8"/>
      <c r="F122" s="7"/>
      <c r="G122" s="7"/>
      <c r="H122" s="8"/>
      <c r="I122" s="70"/>
      <c r="J122" s="70"/>
      <c r="K122" s="70"/>
      <c r="L122" s="8"/>
      <c r="M122" s="8"/>
      <c r="N122" s="8"/>
      <c r="O122" s="7"/>
    </row>
    <row r="123" spans="1:15" ht="12.75">
      <c r="A123" s="59"/>
      <c r="B123" s="20"/>
      <c r="C123" s="49"/>
      <c r="D123" s="49"/>
      <c r="E123" s="8"/>
      <c r="F123" s="7"/>
      <c r="G123" s="7"/>
      <c r="H123" s="8"/>
      <c r="I123" s="70"/>
      <c r="J123" s="70"/>
      <c r="K123" s="70"/>
      <c r="L123" s="8"/>
      <c r="M123" s="8"/>
      <c r="N123" s="8"/>
      <c r="O123" s="49"/>
    </row>
    <row r="124" spans="1:15" ht="12.75">
      <c r="A124" s="59"/>
      <c r="B124" s="20"/>
      <c r="C124" s="7"/>
      <c r="D124" s="49"/>
      <c r="E124" s="8"/>
      <c r="F124" s="7"/>
      <c r="G124" s="7"/>
      <c r="H124" s="8"/>
      <c r="I124" s="70"/>
      <c r="J124" s="70"/>
      <c r="K124" s="70"/>
      <c r="L124" s="8"/>
      <c r="M124" s="8"/>
      <c r="N124" s="8"/>
      <c r="O124" s="7"/>
    </row>
    <row r="125" spans="1:15" ht="12.75">
      <c r="A125" s="59"/>
      <c r="B125" s="20"/>
      <c r="C125" s="49"/>
      <c r="D125" s="49"/>
      <c r="E125" s="8"/>
      <c r="F125" s="7"/>
      <c r="G125" s="7"/>
      <c r="H125" s="8"/>
      <c r="I125" s="70"/>
      <c r="J125" s="70"/>
      <c r="K125" s="70"/>
      <c r="L125" s="8"/>
      <c r="M125" s="8"/>
      <c r="N125" s="8"/>
      <c r="O125" s="7"/>
    </row>
    <row r="126" spans="1:15" ht="12.75">
      <c r="A126" s="59"/>
      <c r="B126" s="20"/>
      <c r="C126" s="7"/>
      <c r="D126" s="49"/>
      <c r="E126" s="8"/>
      <c r="F126" s="7"/>
      <c r="G126" s="7"/>
      <c r="H126" s="8"/>
      <c r="I126" s="70"/>
      <c r="J126" s="70"/>
      <c r="K126" s="70"/>
      <c r="L126" s="8"/>
      <c r="M126" s="8"/>
      <c r="N126" s="8"/>
      <c r="O126" s="7"/>
    </row>
    <row r="127" spans="1:15" ht="12.75">
      <c r="A127" s="59"/>
      <c r="B127" s="20"/>
      <c r="C127" s="49"/>
      <c r="D127" s="49"/>
      <c r="E127" s="8"/>
      <c r="F127" s="7"/>
      <c r="G127" s="7"/>
      <c r="H127" s="8"/>
      <c r="I127" s="70"/>
      <c r="J127" s="70"/>
      <c r="K127" s="70"/>
      <c r="L127" s="8"/>
      <c r="M127" s="8"/>
      <c r="N127" s="8"/>
      <c r="O127" s="49"/>
    </row>
    <row r="128" spans="1:15" ht="12.75">
      <c r="A128" s="59"/>
      <c r="B128" s="20"/>
      <c r="C128" s="49"/>
      <c r="D128" s="49"/>
      <c r="E128" s="8"/>
      <c r="F128" s="7"/>
      <c r="G128" s="7"/>
      <c r="H128" s="8"/>
      <c r="I128" s="70"/>
      <c r="J128" s="70"/>
      <c r="K128" s="70"/>
      <c r="L128" s="8"/>
      <c r="M128" s="8"/>
      <c r="N128" s="8"/>
      <c r="O128" s="49"/>
    </row>
    <row r="129" spans="1:15" ht="12.75">
      <c r="A129" s="59"/>
      <c r="B129" s="20"/>
      <c r="C129" s="7"/>
      <c r="D129" s="49"/>
      <c r="E129" s="8"/>
      <c r="F129" s="7"/>
      <c r="G129" s="7"/>
      <c r="H129" s="8"/>
      <c r="I129" s="70"/>
      <c r="J129" s="70"/>
      <c r="K129" s="70"/>
      <c r="L129" s="8"/>
      <c r="M129" s="8"/>
      <c r="N129" s="8"/>
      <c r="O129" s="7"/>
    </row>
    <row r="130" spans="1:15" ht="12.75">
      <c r="A130" s="59"/>
      <c r="B130" s="20"/>
      <c r="C130" s="49"/>
      <c r="D130" s="49"/>
      <c r="E130" s="8"/>
      <c r="F130" s="7"/>
      <c r="G130" s="7"/>
      <c r="H130" s="8"/>
      <c r="I130" s="70"/>
      <c r="J130" s="70"/>
      <c r="K130" s="70"/>
      <c r="L130" s="8"/>
      <c r="M130" s="8"/>
      <c r="N130" s="8"/>
      <c r="O130" s="49"/>
    </row>
    <row r="131" spans="1:15" ht="12.75">
      <c r="A131" s="59"/>
      <c r="B131" s="20"/>
      <c r="C131" s="49"/>
      <c r="D131" s="49"/>
      <c r="E131" s="8"/>
      <c r="F131" s="7"/>
      <c r="G131" s="7"/>
      <c r="H131" s="8"/>
      <c r="I131" s="70"/>
      <c r="J131" s="70"/>
      <c r="K131" s="70"/>
      <c r="L131" s="8"/>
      <c r="M131" s="8"/>
      <c r="N131" s="8"/>
      <c r="O131" s="7"/>
    </row>
    <row r="132" spans="1:15" ht="12.75">
      <c r="A132" s="59"/>
      <c r="B132" s="20"/>
      <c r="C132" s="49"/>
      <c r="D132" s="49"/>
      <c r="E132" s="8"/>
      <c r="F132" s="7"/>
      <c r="G132" s="7"/>
      <c r="H132" s="8"/>
      <c r="I132" s="70"/>
      <c r="J132" s="70"/>
      <c r="K132" s="70"/>
      <c r="L132" s="8"/>
      <c r="M132" s="8"/>
      <c r="N132" s="8"/>
      <c r="O132" s="7"/>
    </row>
    <row r="133" spans="1:15" ht="12.75">
      <c r="A133" s="59"/>
      <c r="B133" s="20"/>
      <c r="C133" s="49"/>
      <c r="D133" s="49"/>
      <c r="E133" s="8"/>
      <c r="F133" s="7"/>
      <c r="G133" s="7"/>
      <c r="H133" s="8"/>
      <c r="I133" s="70"/>
      <c r="J133" s="70"/>
      <c r="K133" s="70"/>
      <c r="L133" s="8"/>
      <c r="M133" s="8"/>
      <c r="N133" s="8"/>
      <c r="O133" s="49"/>
    </row>
    <row r="134" spans="1:15" ht="12.75">
      <c r="A134" s="59"/>
      <c r="B134" s="20"/>
      <c r="C134" s="49"/>
      <c r="D134" s="49"/>
      <c r="E134" s="8"/>
      <c r="F134" s="7"/>
      <c r="G134" s="7"/>
      <c r="H134" s="8"/>
      <c r="I134" s="70"/>
      <c r="J134" s="70"/>
      <c r="K134" s="70"/>
      <c r="L134" s="8"/>
      <c r="M134" s="8"/>
      <c r="N134" s="8"/>
      <c r="O134" s="49"/>
    </row>
    <row r="135" spans="1:15" ht="12.75">
      <c r="A135" s="59"/>
      <c r="B135" s="20"/>
      <c r="C135" s="49"/>
      <c r="D135" s="49"/>
      <c r="E135" s="8"/>
      <c r="F135" s="7"/>
      <c r="G135" s="7"/>
      <c r="H135" s="8"/>
      <c r="I135" s="70"/>
      <c r="J135" s="70"/>
      <c r="K135" s="70"/>
      <c r="L135" s="8"/>
      <c r="M135" s="8"/>
      <c r="N135" s="8"/>
      <c r="O135" s="49"/>
    </row>
    <row r="136" spans="1:15" ht="12.75">
      <c r="A136" s="59"/>
      <c r="B136" s="20"/>
      <c r="C136" s="7"/>
      <c r="D136" s="49"/>
      <c r="E136" s="8"/>
      <c r="F136" s="7"/>
      <c r="G136" s="7"/>
      <c r="H136" s="8"/>
      <c r="I136" s="70"/>
      <c r="J136" s="70"/>
      <c r="K136" s="70"/>
      <c r="L136" s="8"/>
      <c r="M136" s="8"/>
      <c r="N136" s="8"/>
      <c r="O136" s="7"/>
    </row>
    <row r="137" spans="1:15" ht="12.75">
      <c r="A137" s="59"/>
      <c r="B137" s="20"/>
      <c r="C137" s="7"/>
      <c r="D137" s="49"/>
      <c r="E137" s="8"/>
      <c r="F137" s="7"/>
      <c r="G137" s="7"/>
      <c r="H137" s="8"/>
      <c r="I137" s="70"/>
      <c r="J137" s="70"/>
      <c r="K137" s="70"/>
      <c r="L137" s="8"/>
      <c r="M137" s="8"/>
      <c r="N137" s="8"/>
      <c r="O137" s="7"/>
    </row>
    <row r="138" spans="1:15" ht="12.75">
      <c r="A138" s="59"/>
      <c r="B138" s="20"/>
      <c r="C138" s="7"/>
      <c r="D138" s="49"/>
      <c r="E138" s="8"/>
      <c r="F138" s="7"/>
      <c r="G138" s="7"/>
      <c r="H138" s="8"/>
      <c r="I138" s="70"/>
      <c r="J138" s="70"/>
      <c r="K138" s="70"/>
      <c r="L138" s="8"/>
      <c r="M138" s="8"/>
      <c r="N138" s="8"/>
      <c r="O138" s="7"/>
    </row>
    <row r="139" spans="1:15" ht="12.75">
      <c r="A139" s="59"/>
      <c r="B139" s="20"/>
      <c r="C139" s="7"/>
      <c r="D139" s="49"/>
      <c r="E139" s="8"/>
      <c r="F139" s="7"/>
      <c r="G139" s="7"/>
      <c r="H139" s="8"/>
      <c r="I139" s="70"/>
      <c r="J139" s="70"/>
      <c r="K139" s="70"/>
      <c r="L139" s="8"/>
      <c r="M139" s="8"/>
      <c r="N139" s="8"/>
      <c r="O139" s="7"/>
    </row>
    <row r="140" spans="1:15" ht="12.75">
      <c r="A140" s="59"/>
      <c r="B140" s="20"/>
      <c r="C140" s="7"/>
      <c r="D140" s="49"/>
      <c r="E140" s="8"/>
      <c r="F140" s="7"/>
      <c r="G140" s="7"/>
      <c r="H140" s="8"/>
      <c r="I140" s="70"/>
      <c r="J140" s="70"/>
      <c r="K140" s="70"/>
      <c r="L140" s="8"/>
      <c r="M140" s="8"/>
      <c r="N140" s="8"/>
      <c r="O140" s="7"/>
    </row>
    <row r="141" spans="1:15" ht="12.75">
      <c r="A141" s="59"/>
      <c r="B141" s="71"/>
      <c r="C141" s="7"/>
      <c r="D141" s="49"/>
      <c r="E141" s="8"/>
      <c r="F141" s="7"/>
      <c r="G141" s="7"/>
      <c r="H141" s="8"/>
      <c r="I141" s="70"/>
      <c r="J141" s="70"/>
      <c r="K141" s="70"/>
      <c r="L141" s="8"/>
      <c r="M141" s="8"/>
      <c r="N141" s="8"/>
      <c r="O141" s="7"/>
    </row>
    <row r="142" spans="1:15" ht="12.75">
      <c r="A142" s="59"/>
      <c r="B142" s="71"/>
      <c r="C142" s="7"/>
      <c r="D142" s="49"/>
      <c r="E142" s="8"/>
      <c r="F142" s="7"/>
      <c r="G142" s="7"/>
      <c r="H142" s="8"/>
      <c r="I142" s="70"/>
      <c r="J142" s="70"/>
      <c r="K142" s="70"/>
      <c r="L142" s="8"/>
      <c r="M142" s="8"/>
      <c r="N142" s="8"/>
      <c r="O142" s="7"/>
    </row>
    <row r="143" spans="1:15" ht="12.75">
      <c r="A143" s="59"/>
      <c r="B143" s="71"/>
      <c r="C143" s="49"/>
      <c r="D143" s="49"/>
      <c r="E143" s="8"/>
      <c r="F143" s="7"/>
      <c r="G143" s="7"/>
      <c r="H143" s="8"/>
      <c r="I143" s="70"/>
      <c r="J143" s="70"/>
      <c r="K143" s="70"/>
      <c r="L143" s="8"/>
      <c r="M143" s="8"/>
      <c r="N143" s="8"/>
      <c r="O143" s="7"/>
    </row>
    <row r="144" spans="1:15" ht="12.75">
      <c r="A144" s="59"/>
      <c r="B144" s="71"/>
      <c r="C144" s="7"/>
      <c r="D144" s="49"/>
      <c r="E144" s="8"/>
      <c r="F144" s="7"/>
      <c r="G144" s="7"/>
      <c r="H144" s="8"/>
      <c r="I144" s="70"/>
      <c r="J144" s="70"/>
      <c r="K144" s="70"/>
      <c r="L144" s="8"/>
      <c r="M144" s="8"/>
      <c r="N144" s="8"/>
      <c r="O144" s="7"/>
    </row>
    <row r="145" spans="1:15" ht="12.75">
      <c r="A145" s="59"/>
      <c r="B145" s="71"/>
      <c r="C145" s="49"/>
      <c r="D145" s="49"/>
      <c r="E145" s="8"/>
      <c r="F145" s="7"/>
      <c r="G145" s="7"/>
      <c r="H145" s="8"/>
      <c r="I145" s="70"/>
      <c r="J145" s="70"/>
      <c r="K145" s="70"/>
      <c r="L145" s="8"/>
      <c r="M145" s="8"/>
      <c r="N145" s="8"/>
      <c r="O145" s="7"/>
    </row>
    <row r="146" spans="1:15" ht="12.75">
      <c r="A146" s="59"/>
      <c r="B146" s="71"/>
      <c r="C146" s="7"/>
      <c r="D146" s="49"/>
      <c r="E146" s="8"/>
      <c r="F146" s="7"/>
      <c r="G146" s="7"/>
      <c r="H146" s="8"/>
      <c r="I146" s="70"/>
      <c r="J146" s="70"/>
      <c r="K146" s="70"/>
      <c r="L146" s="8"/>
      <c r="M146" s="8"/>
      <c r="N146" s="8"/>
      <c r="O146" s="7"/>
    </row>
    <row r="147" spans="1:15" ht="12.75">
      <c r="A147" s="59"/>
      <c r="B147" s="71"/>
      <c r="C147" s="7"/>
      <c r="D147" s="49"/>
      <c r="E147" s="8"/>
      <c r="F147" s="7"/>
      <c r="G147" s="7"/>
      <c r="H147" s="8"/>
      <c r="I147" s="70"/>
      <c r="J147" s="70"/>
      <c r="K147" s="70"/>
      <c r="L147" s="8"/>
      <c r="M147" s="8"/>
      <c r="N147" s="8"/>
      <c r="O147" s="7"/>
    </row>
    <row r="148" spans="1:15" ht="12.75">
      <c r="A148" s="59"/>
      <c r="B148" s="71"/>
      <c r="C148" s="7"/>
      <c r="D148" s="49"/>
      <c r="E148" s="8"/>
      <c r="F148" s="7"/>
      <c r="G148" s="7"/>
      <c r="H148" s="8"/>
      <c r="I148" s="70"/>
      <c r="J148" s="70"/>
      <c r="K148" s="70"/>
      <c r="L148" s="8"/>
      <c r="M148" s="8"/>
      <c r="N148" s="8"/>
      <c r="O148" s="7"/>
    </row>
    <row r="149" spans="1:15" ht="12.75">
      <c r="A149" s="59"/>
      <c r="B149" s="71"/>
      <c r="C149" s="49"/>
      <c r="D149" s="49"/>
      <c r="E149" s="8"/>
      <c r="F149" s="7"/>
      <c r="G149" s="7"/>
      <c r="H149" s="8"/>
      <c r="I149" s="70"/>
      <c r="J149" s="70"/>
      <c r="K149" s="70"/>
      <c r="L149" s="8"/>
      <c r="M149" s="8"/>
      <c r="N149" s="8"/>
      <c r="O149" s="7"/>
    </row>
    <row r="150" spans="1:15" ht="12.75">
      <c r="A150" s="59"/>
      <c r="B150" s="71"/>
      <c r="C150" s="7"/>
      <c r="D150" s="49"/>
      <c r="E150" s="8"/>
      <c r="F150" s="8"/>
      <c r="G150" s="7"/>
      <c r="H150" s="8"/>
      <c r="I150" s="70"/>
      <c r="J150" s="70"/>
      <c r="K150" s="70"/>
      <c r="L150" s="8"/>
      <c r="M150" s="8"/>
      <c r="N150" s="8"/>
      <c r="O150" s="7"/>
    </row>
    <row r="151" spans="1:15" ht="12.75">
      <c r="A151" s="59"/>
      <c r="B151" s="71"/>
      <c r="C151" s="7"/>
      <c r="D151" s="49"/>
      <c r="E151" s="8"/>
      <c r="F151" s="7"/>
      <c r="G151" s="7"/>
      <c r="H151" s="8"/>
      <c r="I151" s="70"/>
      <c r="J151" s="70"/>
      <c r="K151" s="70"/>
      <c r="L151" s="8"/>
      <c r="M151" s="8"/>
      <c r="N151" s="8"/>
      <c r="O151" s="7"/>
    </row>
    <row r="152" spans="1:15" ht="12.75">
      <c r="A152" s="59"/>
      <c r="B152" s="71"/>
      <c r="C152" s="49"/>
      <c r="D152" s="49"/>
      <c r="E152" s="8"/>
      <c r="F152" s="7"/>
      <c r="G152" s="7"/>
      <c r="H152" s="8"/>
      <c r="I152" s="70"/>
      <c r="J152" s="70"/>
      <c r="K152" s="70"/>
      <c r="L152" s="8"/>
      <c r="M152" s="8"/>
      <c r="N152" s="8"/>
      <c r="O152" s="7"/>
    </row>
    <row r="153" spans="1:15" ht="12.75">
      <c r="A153" s="59"/>
      <c r="B153" s="71"/>
      <c r="C153" s="49"/>
      <c r="D153" s="49"/>
      <c r="E153" s="8"/>
      <c r="F153" s="7"/>
      <c r="G153" s="7"/>
      <c r="H153" s="8"/>
      <c r="I153" s="70"/>
      <c r="J153" s="70"/>
      <c r="K153" s="70"/>
      <c r="L153" s="8"/>
      <c r="M153" s="8"/>
      <c r="N153" s="8"/>
      <c r="O153" s="7"/>
    </row>
    <row r="154" spans="1:15" ht="12.75">
      <c r="A154" s="59"/>
      <c r="B154" s="71"/>
      <c r="C154" s="7"/>
      <c r="D154" s="49"/>
      <c r="E154" s="8"/>
      <c r="F154" s="7"/>
      <c r="G154" s="7"/>
      <c r="H154" s="8"/>
      <c r="I154" s="70"/>
      <c r="J154" s="70"/>
      <c r="K154" s="70"/>
      <c r="L154" s="8"/>
      <c r="M154" s="8"/>
      <c r="N154" s="8"/>
      <c r="O154" s="7"/>
    </row>
    <row r="155" spans="1:15" ht="12.75">
      <c r="A155" s="59"/>
      <c r="B155" s="71"/>
      <c r="C155" s="49"/>
      <c r="D155" s="49"/>
      <c r="E155" s="8"/>
      <c r="F155" s="7"/>
      <c r="G155" s="7"/>
      <c r="H155" s="8"/>
      <c r="I155" s="70"/>
      <c r="J155" s="70"/>
      <c r="K155" s="70"/>
      <c r="L155" s="8"/>
      <c r="M155" s="8"/>
      <c r="N155" s="8"/>
      <c r="O155" s="7"/>
    </row>
    <row r="156" spans="1:15" ht="12.75">
      <c r="A156" s="59"/>
      <c r="B156" s="71"/>
      <c r="C156" s="49"/>
      <c r="D156" s="49"/>
      <c r="E156" s="8"/>
      <c r="F156" s="7"/>
      <c r="G156" s="7"/>
      <c r="H156" s="8"/>
      <c r="I156" s="70"/>
      <c r="J156" s="70"/>
      <c r="K156" s="70"/>
      <c r="L156" s="8"/>
      <c r="M156" s="8"/>
      <c r="N156" s="8"/>
      <c r="O156" s="7"/>
    </row>
    <row r="157" spans="1:15" ht="12.75">
      <c r="A157" s="59"/>
      <c r="B157" s="20"/>
      <c r="C157" s="7"/>
      <c r="D157" s="49"/>
      <c r="E157" s="70"/>
      <c r="F157" s="7"/>
      <c r="G157" s="7"/>
      <c r="H157" s="8"/>
      <c r="I157" s="70"/>
      <c r="J157" s="70"/>
      <c r="K157" s="70"/>
      <c r="L157" s="8"/>
      <c r="M157" s="8"/>
      <c r="N157" s="8"/>
      <c r="O157" s="7"/>
    </row>
    <row r="158" spans="1:15" ht="12.75">
      <c r="A158" s="59"/>
      <c r="B158" s="20"/>
      <c r="C158" s="49"/>
      <c r="D158" s="49"/>
      <c r="E158" s="70"/>
      <c r="F158" s="7"/>
      <c r="G158" s="7"/>
      <c r="H158" s="8"/>
      <c r="I158" s="70"/>
      <c r="J158" s="70"/>
      <c r="K158" s="70"/>
      <c r="L158" s="8"/>
      <c r="M158" s="8"/>
      <c r="N158" s="8"/>
      <c r="O158" s="7"/>
    </row>
    <row r="159" spans="1:15" ht="12.75">
      <c r="A159" s="59"/>
      <c r="B159" s="20"/>
      <c r="C159" s="49"/>
      <c r="D159" s="49"/>
      <c r="E159" s="70"/>
      <c r="F159" s="7"/>
      <c r="G159" s="7"/>
      <c r="H159" s="8"/>
      <c r="I159" s="70"/>
      <c r="J159" s="70"/>
      <c r="K159" s="70"/>
      <c r="L159" s="8"/>
      <c r="M159" s="8"/>
      <c r="N159" s="8"/>
      <c r="O159" s="7"/>
    </row>
    <row r="160" spans="1:15" ht="12.75">
      <c r="A160" s="59"/>
      <c r="B160" s="71"/>
      <c r="C160" s="7"/>
      <c r="D160" s="49"/>
      <c r="E160" s="8"/>
      <c r="F160" s="7"/>
      <c r="G160" s="7"/>
      <c r="H160" s="8"/>
      <c r="I160" s="70"/>
      <c r="J160" s="70"/>
      <c r="K160" s="70"/>
      <c r="L160" s="8"/>
      <c r="M160" s="8"/>
      <c r="N160" s="8"/>
      <c r="O160" s="7"/>
    </row>
    <row r="161" spans="1:15" ht="12.75">
      <c r="A161" s="59"/>
      <c r="B161" s="71"/>
      <c r="C161" s="7"/>
      <c r="D161" s="49"/>
      <c r="E161" s="8"/>
      <c r="F161" s="7"/>
      <c r="G161" s="7"/>
      <c r="H161" s="8"/>
      <c r="I161" s="70"/>
      <c r="J161" s="70"/>
      <c r="K161" s="70"/>
      <c r="L161" s="8"/>
      <c r="M161" s="8"/>
      <c r="N161" s="8"/>
      <c r="O161" s="7"/>
    </row>
    <row r="162" spans="1:15" ht="12.75">
      <c r="A162" s="59"/>
      <c r="B162" s="71"/>
      <c r="C162" s="7"/>
      <c r="D162" s="49"/>
      <c r="E162" s="8"/>
      <c r="F162" s="7"/>
      <c r="G162" s="7"/>
      <c r="H162" s="8"/>
      <c r="I162" s="70"/>
      <c r="J162" s="70"/>
      <c r="K162" s="70"/>
      <c r="L162" s="8"/>
      <c r="M162" s="8"/>
      <c r="N162" s="8"/>
      <c r="O162" s="7"/>
    </row>
    <row r="163" spans="1:15" ht="12.75">
      <c r="A163" s="59"/>
      <c r="B163" s="71"/>
      <c r="C163" s="7"/>
      <c r="D163" s="49"/>
      <c r="E163" s="8"/>
      <c r="F163" s="7"/>
      <c r="G163" s="7"/>
      <c r="H163" s="8"/>
      <c r="I163" s="70"/>
      <c r="J163" s="70"/>
      <c r="K163" s="70"/>
      <c r="L163" s="8"/>
      <c r="M163" s="8"/>
      <c r="N163" s="8"/>
      <c r="O163" s="7"/>
    </row>
    <row r="164" spans="1:15" ht="12.75">
      <c r="A164" s="59"/>
      <c r="B164" s="71"/>
      <c r="C164" s="49"/>
      <c r="D164" s="49"/>
      <c r="E164" s="8"/>
      <c r="F164" s="7"/>
      <c r="G164" s="7"/>
      <c r="H164" s="8"/>
      <c r="I164" s="70"/>
      <c r="J164" s="70"/>
      <c r="K164" s="70"/>
      <c r="L164" s="8"/>
      <c r="M164" s="8"/>
      <c r="N164" s="8"/>
      <c r="O164" s="49"/>
    </row>
    <row r="165" spans="1:15" ht="12.75">
      <c r="A165" s="59"/>
      <c r="B165" s="71"/>
      <c r="C165" s="7"/>
      <c r="D165" s="49"/>
      <c r="E165" s="8"/>
      <c r="F165" s="7"/>
      <c r="G165" s="7"/>
      <c r="H165" s="8"/>
      <c r="I165" s="70"/>
      <c r="J165" s="70"/>
      <c r="K165" s="70"/>
      <c r="L165" s="8"/>
      <c r="M165" s="8"/>
      <c r="N165" s="8"/>
      <c r="O165" s="7"/>
    </row>
    <row r="166" spans="1:15" ht="12.75">
      <c r="A166" s="59"/>
      <c r="B166" s="71"/>
      <c r="C166" s="49"/>
      <c r="D166" s="49"/>
      <c r="E166" s="8"/>
      <c r="F166" s="7"/>
      <c r="G166" s="7"/>
      <c r="H166" s="8"/>
      <c r="I166" s="70"/>
      <c r="J166" s="70"/>
      <c r="K166" s="70"/>
      <c r="L166" s="8"/>
      <c r="M166" s="8"/>
      <c r="N166" s="8"/>
      <c r="O166" s="49"/>
    </row>
    <row r="167" spans="1:15" ht="12.75">
      <c r="A167" s="59"/>
      <c r="B167" s="71"/>
      <c r="C167" s="49"/>
      <c r="D167" s="49"/>
      <c r="E167" s="8"/>
      <c r="F167" s="7"/>
      <c r="G167" s="7"/>
      <c r="H167" s="8"/>
      <c r="I167" s="70"/>
      <c r="J167" s="70"/>
      <c r="K167" s="70"/>
      <c r="L167" s="8"/>
      <c r="M167" s="8"/>
      <c r="N167" s="8"/>
      <c r="O167" s="49"/>
    </row>
    <row r="168" spans="1:15" ht="12.75">
      <c r="A168" s="59"/>
      <c r="B168" s="71"/>
      <c r="C168" s="7"/>
      <c r="D168" s="49"/>
      <c r="E168" s="8"/>
      <c r="F168" s="7"/>
      <c r="G168" s="7"/>
      <c r="H168" s="8"/>
      <c r="I168" s="70"/>
      <c r="J168" s="70"/>
      <c r="K168" s="70"/>
      <c r="L168" s="8"/>
      <c r="M168" s="8"/>
      <c r="N168" s="8"/>
      <c r="O168" s="7"/>
    </row>
    <row r="169" spans="1:15" ht="12.75">
      <c r="A169" s="59"/>
      <c r="B169" s="71"/>
      <c r="C169" s="49"/>
      <c r="D169" s="49"/>
      <c r="E169" s="8"/>
      <c r="F169" s="7"/>
      <c r="G169" s="7"/>
      <c r="H169" s="8"/>
      <c r="I169" s="70"/>
      <c r="J169" s="70"/>
      <c r="K169" s="70"/>
      <c r="L169" s="8"/>
      <c r="M169" s="8"/>
      <c r="N169" s="8"/>
      <c r="O169" s="49"/>
    </row>
    <row r="170" spans="1:15" ht="12.75">
      <c r="A170" s="59"/>
      <c r="B170" s="71"/>
      <c r="C170" s="49"/>
      <c r="D170" s="49"/>
      <c r="E170" s="8"/>
      <c r="F170" s="7"/>
      <c r="G170" s="7"/>
      <c r="H170" s="8"/>
      <c r="I170" s="70"/>
      <c r="J170" s="70"/>
      <c r="K170" s="70"/>
      <c r="L170" s="8"/>
      <c r="M170" s="8"/>
      <c r="N170" s="8"/>
      <c r="O170" s="49"/>
    </row>
    <row r="171" spans="1:15" ht="12.75">
      <c r="A171" s="59"/>
      <c r="B171" s="20"/>
      <c r="C171" s="7"/>
      <c r="D171" s="49"/>
      <c r="E171" s="8"/>
      <c r="F171" s="7"/>
      <c r="G171" s="7"/>
      <c r="H171" s="8"/>
      <c r="I171" s="70"/>
      <c r="J171" s="70"/>
      <c r="K171" s="70"/>
      <c r="L171" s="8"/>
      <c r="M171" s="8"/>
      <c r="N171" s="8"/>
      <c r="O171" s="7"/>
    </row>
    <row r="172" spans="1:15" ht="12.75">
      <c r="A172" s="59"/>
      <c r="B172" s="71"/>
      <c r="C172" s="49"/>
      <c r="D172" s="49"/>
      <c r="E172" s="8"/>
      <c r="F172" s="7"/>
      <c r="G172" s="7"/>
      <c r="H172" s="8"/>
      <c r="I172" s="70"/>
      <c r="J172" s="70"/>
      <c r="K172" s="70"/>
      <c r="L172" s="8"/>
      <c r="M172" s="8"/>
      <c r="N172" s="8"/>
      <c r="O172" s="7"/>
    </row>
    <row r="173" spans="1:15" ht="12.75">
      <c r="A173" s="59"/>
      <c r="B173" s="71"/>
      <c r="C173" s="7"/>
      <c r="D173" s="49"/>
      <c r="E173" s="8"/>
      <c r="F173" s="7"/>
      <c r="G173" s="7"/>
      <c r="H173" s="8"/>
      <c r="I173" s="70"/>
      <c r="J173" s="70"/>
      <c r="K173" s="70"/>
      <c r="L173" s="8"/>
      <c r="M173" s="8"/>
      <c r="N173" s="8"/>
      <c r="O173" s="7"/>
    </row>
    <row r="174" spans="1:15" ht="12.75">
      <c r="A174" s="59"/>
      <c r="B174" s="71"/>
      <c r="C174" s="49"/>
      <c r="D174" s="49"/>
      <c r="E174" s="8"/>
      <c r="F174" s="7"/>
      <c r="G174" s="7"/>
      <c r="H174" s="8"/>
      <c r="I174" s="70"/>
      <c r="J174" s="70"/>
      <c r="K174" s="70"/>
      <c r="L174" s="8"/>
      <c r="M174" s="8"/>
      <c r="N174" s="8"/>
      <c r="O174" s="7"/>
    </row>
    <row r="175" spans="1:15" ht="12.75">
      <c r="A175" s="59"/>
      <c r="B175" s="71"/>
      <c r="C175" s="7"/>
      <c r="D175" s="49"/>
      <c r="E175" s="8"/>
      <c r="F175" s="7"/>
      <c r="G175" s="7"/>
      <c r="H175" s="8"/>
      <c r="I175" s="70"/>
      <c r="J175" s="70"/>
      <c r="K175" s="70"/>
      <c r="L175" s="8"/>
      <c r="M175" s="8"/>
      <c r="N175" s="8"/>
      <c r="O175" s="7"/>
    </row>
    <row r="176" spans="1:15" ht="12.75">
      <c r="A176" s="59"/>
      <c r="B176" s="71"/>
      <c r="C176" s="49"/>
      <c r="D176" s="49"/>
      <c r="E176" s="8"/>
      <c r="F176" s="7"/>
      <c r="G176" s="7"/>
      <c r="H176" s="8"/>
      <c r="I176" s="70"/>
      <c r="J176" s="70"/>
      <c r="K176" s="70"/>
      <c r="L176" s="8"/>
      <c r="M176" s="8"/>
      <c r="N176" s="8"/>
      <c r="O176" s="7"/>
    </row>
    <row r="177" spans="1:15" ht="12.75">
      <c r="A177" s="59"/>
      <c r="B177" s="71"/>
      <c r="C177" s="49"/>
      <c r="D177" s="49"/>
      <c r="E177" s="8"/>
      <c r="F177" s="7"/>
      <c r="G177" s="7"/>
      <c r="H177" s="8"/>
      <c r="I177" s="70"/>
      <c r="J177" s="70"/>
      <c r="K177" s="70"/>
      <c r="L177" s="8"/>
      <c r="M177" s="8"/>
      <c r="N177" s="8"/>
      <c r="O177" s="7"/>
    </row>
    <row r="178" spans="1:15" ht="12.75">
      <c r="A178" s="59"/>
      <c r="B178" s="71"/>
      <c r="C178" s="49"/>
      <c r="D178" s="49"/>
      <c r="E178" s="8"/>
      <c r="F178" s="7"/>
      <c r="G178" s="7"/>
      <c r="H178" s="8"/>
      <c r="I178" s="70"/>
      <c r="J178" s="70"/>
      <c r="K178" s="70"/>
      <c r="L178" s="8"/>
      <c r="M178" s="8"/>
      <c r="N178" s="8"/>
      <c r="O178" s="7"/>
    </row>
    <row r="179" spans="1:15" ht="12.75">
      <c r="A179" s="59"/>
      <c r="B179" s="71"/>
      <c r="C179" s="49"/>
      <c r="D179" s="49"/>
      <c r="E179" s="8"/>
      <c r="F179" s="7"/>
      <c r="G179" s="7"/>
      <c r="H179" s="8"/>
      <c r="I179" s="70"/>
      <c r="J179" s="70"/>
      <c r="K179" s="70"/>
      <c r="L179" s="8"/>
      <c r="M179" s="8"/>
      <c r="N179" s="8"/>
      <c r="O179" s="7"/>
    </row>
    <row r="180" spans="1:15" ht="12.75">
      <c r="A180" s="59"/>
      <c r="B180" s="71"/>
      <c r="C180" s="7"/>
      <c r="D180" s="49"/>
      <c r="E180" s="8"/>
      <c r="F180" s="7"/>
      <c r="G180" s="7"/>
      <c r="H180" s="8"/>
      <c r="I180" s="70"/>
      <c r="J180" s="70"/>
      <c r="K180" s="70"/>
      <c r="L180" s="8"/>
      <c r="M180" s="8"/>
      <c r="N180" s="8"/>
      <c r="O180" s="7"/>
    </row>
    <row r="181" spans="1:15" ht="12.75">
      <c r="A181" s="59"/>
      <c r="B181" s="71"/>
      <c r="C181" s="49"/>
      <c r="D181" s="49"/>
      <c r="E181" s="8"/>
      <c r="F181" s="7"/>
      <c r="G181" s="7"/>
      <c r="H181" s="8"/>
      <c r="I181" s="70"/>
      <c r="J181" s="70"/>
      <c r="K181" s="70"/>
      <c r="L181" s="8"/>
      <c r="M181" s="8"/>
      <c r="N181" s="8"/>
      <c r="O181" s="7"/>
    </row>
    <row r="182" spans="1:15" ht="12.75">
      <c r="A182" s="59"/>
      <c r="B182" s="71"/>
      <c r="C182" s="7"/>
      <c r="D182" s="49"/>
      <c r="E182" s="8"/>
      <c r="F182" s="7"/>
      <c r="G182" s="7"/>
      <c r="H182" s="8"/>
      <c r="I182" s="70"/>
      <c r="J182" s="70"/>
      <c r="K182" s="70"/>
      <c r="L182" s="8"/>
      <c r="M182" s="8"/>
      <c r="N182" s="8"/>
      <c r="O182" s="7"/>
    </row>
    <row r="183" spans="1:15" ht="12.75">
      <c r="A183" s="59"/>
      <c r="B183" s="71"/>
      <c r="C183" s="49"/>
      <c r="D183" s="49"/>
      <c r="E183" s="8"/>
      <c r="F183" s="7"/>
      <c r="G183" s="7"/>
      <c r="H183" s="8"/>
      <c r="I183" s="70"/>
      <c r="J183" s="70"/>
      <c r="K183" s="70"/>
      <c r="L183" s="8"/>
      <c r="M183" s="8"/>
      <c r="N183" s="8"/>
      <c r="O183" s="7"/>
    </row>
    <row r="184" spans="1:15" ht="12.75">
      <c r="A184" s="59"/>
      <c r="B184" s="71"/>
      <c r="C184" s="49"/>
      <c r="D184" s="49"/>
      <c r="E184" s="8"/>
      <c r="F184" s="7"/>
      <c r="G184" s="7"/>
      <c r="H184" s="8"/>
      <c r="I184" s="70"/>
      <c r="J184" s="70"/>
      <c r="K184" s="70"/>
      <c r="L184" s="8"/>
      <c r="M184" s="8"/>
      <c r="N184" s="8"/>
      <c r="O184" s="7"/>
    </row>
    <row r="185" spans="1:15" ht="12.75">
      <c r="A185" s="59"/>
      <c r="B185" s="71"/>
      <c r="C185" s="49"/>
      <c r="D185" s="49"/>
      <c r="E185" s="8"/>
      <c r="F185" s="7"/>
      <c r="G185" s="7"/>
      <c r="H185" s="8"/>
      <c r="I185" s="70"/>
      <c r="J185" s="70"/>
      <c r="K185" s="70"/>
      <c r="L185" s="8"/>
      <c r="M185" s="8"/>
      <c r="N185" s="8"/>
      <c r="O185" s="7"/>
    </row>
    <row r="186" spans="1:15" ht="12.75">
      <c r="A186" s="59"/>
      <c r="B186" s="71"/>
      <c r="C186" s="49"/>
      <c r="D186" s="49"/>
      <c r="E186" s="8"/>
      <c r="F186" s="7"/>
      <c r="G186" s="7"/>
      <c r="H186" s="8"/>
      <c r="I186" s="70"/>
      <c r="J186" s="70"/>
      <c r="K186" s="70"/>
      <c r="L186" s="8"/>
      <c r="M186" s="8"/>
      <c r="N186" s="8"/>
      <c r="O186" s="7"/>
    </row>
    <row r="187" spans="1:15" ht="12.75">
      <c r="A187" s="59"/>
      <c r="B187" s="71"/>
      <c r="C187" s="49"/>
      <c r="D187" s="49"/>
      <c r="E187" s="8"/>
      <c r="F187" s="7"/>
      <c r="G187" s="7"/>
      <c r="H187" s="8"/>
      <c r="I187" s="70"/>
      <c r="J187" s="70"/>
      <c r="K187" s="70"/>
      <c r="L187" s="8"/>
      <c r="M187" s="8"/>
      <c r="N187" s="8"/>
      <c r="O187" s="7"/>
    </row>
    <row r="188" spans="1:15" ht="12.75">
      <c r="A188" s="59"/>
      <c r="B188" s="71"/>
      <c r="C188" s="49"/>
      <c r="D188" s="49"/>
      <c r="E188" s="8"/>
      <c r="F188" s="7"/>
      <c r="G188" s="7"/>
      <c r="H188" s="8"/>
      <c r="I188" s="70"/>
      <c r="J188" s="70"/>
      <c r="K188" s="70"/>
      <c r="L188" s="8"/>
      <c r="M188" s="8"/>
      <c r="N188" s="8"/>
      <c r="O188" s="7"/>
    </row>
    <row r="189" spans="1:15" ht="12.75">
      <c r="A189" s="59"/>
      <c r="B189" s="71"/>
      <c r="C189" s="49"/>
      <c r="D189" s="49"/>
      <c r="E189" s="8"/>
      <c r="F189" s="7"/>
      <c r="G189" s="7"/>
      <c r="H189" s="8"/>
      <c r="I189" s="70"/>
      <c r="J189" s="70"/>
      <c r="K189" s="70"/>
      <c r="L189" s="8"/>
      <c r="M189" s="8"/>
      <c r="N189" s="8"/>
      <c r="O189" s="7"/>
    </row>
    <row r="190" spans="1:15" ht="12.75">
      <c r="A190" s="59"/>
      <c r="B190" s="71"/>
      <c r="C190" s="86"/>
      <c r="D190" s="49"/>
      <c r="E190" s="8"/>
      <c r="F190" s="7"/>
      <c r="G190" s="7"/>
      <c r="H190" s="8"/>
      <c r="I190" s="70"/>
      <c r="J190" s="70"/>
      <c r="K190" s="70"/>
      <c r="L190" s="8"/>
      <c r="M190" s="8"/>
      <c r="N190" s="8"/>
      <c r="O190" s="7"/>
    </row>
    <row r="191" spans="1:15" ht="12.75">
      <c r="A191" s="59"/>
      <c r="B191" s="71"/>
      <c r="C191" s="49"/>
      <c r="D191" s="49"/>
      <c r="E191" s="8"/>
      <c r="F191" s="7"/>
      <c r="G191" s="7"/>
      <c r="H191" s="8"/>
      <c r="I191" s="70"/>
      <c r="J191" s="70"/>
      <c r="K191" s="70"/>
      <c r="L191" s="8"/>
      <c r="M191" s="8"/>
      <c r="N191" s="8"/>
      <c r="O191" s="7"/>
    </row>
    <row r="192" spans="1:15" ht="12.75">
      <c r="A192" s="59"/>
      <c r="B192" s="71"/>
      <c r="C192" s="7"/>
      <c r="D192" s="49"/>
      <c r="E192" s="8"/>
      <c r="F192" s="7"/>
      <c r="G192" s="7"/>
      <c r="H192" s="8"/>
      <c r="I192" s="70"/>
      <c r="J192" s="70"/>
      <c r="K192" s="70"/>
      <c r="L192" s="8"/>
      <c r="M192" s="8"/>
      <c r="N192" s="8"/>
      <c r="O192" s="7"/>
    </row>
    <row r="193" spans="1:15" ht="12.75">
      <c r="A193" s="59"/>
      <c r="B193" s="71"/>
      <c r="C193" s="7"/>
      <c r="D193" s="49"/>
      <c r="E193" s="8"/>
      <c r="F193" s="7"/>
      <c r="G193" s="7"/>
      <c r="H193" s="8"/>
      <c r="I193" s="70"/>
      <c r="J193" s="70"/>
      <c r="K193" s="70"/>
      <c r="L193" s="8"/>
      <c r="M193" s="8"/>
      <c r="N193" s="8"/>
      <c r="O193" s="7"/>
    </row>
    <row r="194" spans="1:15" ht="12.75">
      <c r="A194" s="59"/>
      <c r="B194" s="71"/>
      <c r="C194" s="7"/>
      <c r="D194" s="49"/>
      <c r="E194" s="8"/>
      <c r="F194" s="7"/>
      <c r="G194" s="7"/>
      <c r="H194" s="8"/>
      <c r="I194" s="70"/>
      <c r="J194" s="70"/>
      <c r="K194" s="70"/>
      <c r="L194" s="8"/>
      <c r="M194" s="8"/>
      <c r="N194" s="8"/>
      <c r="O194" s="7"/>
    </row>
    <row r="195" spans="1:15" ht="12.75">
      <c r="A195" s="59"/>
      <c r="B195" s="71"/>
      <c r="C195" s="49"/>
      <c r="D195" s="49"/>
      <c r="E195" s="8"/>
      <c r="F195" s="7"/>
      <c r="G195" s="7"/>
      <c r="H195" s="8"/>
      <c r="I195" s="70"/>
      <c r="J195" s="70"/>
      <c r="K195" s="70"/>
      <c r="L195" s="8"/>
      <c r="M195" s="8"/>
      <c r="N195" s="8"/>
      <c r="O195" s="7"/>
    </row>
    <row r="196" spans="1:15" ht="12.75">
      <c r="A196" s="59"/>
      <c r="B196" s="71"/>
      <c r="C196" s="49"/>
      <c r="D196" s="49"/>
      <c r="E196" s="8"/>
      <c r="F196" s="7"/>
      <c r="G196" s="7"/>
      <c r="H196" s="8"/>
      <c r="I196" s="70"/>
      <c r="J196" s="70"/>
      <c r="K196" s="70"/>
      <c r="L196" s="8"/>
      <c r="M196" s="8"/>
      <c r="N196" s="8"/>
      <c r="O196" s="7"/>
    </row>
    <row r="197" spans="1:15" ht="12.75">
      <c r="A197" s="59"/>
      <c r="B197" s="71"/>
      <c r="C197" s="49"/>
      <c r="D197" s="49"/>
      <c r="E197" s="8"/>
      <c r="F197" s="7"/>
      <c r="G197" s="7"/>
      <c r="H197" s="8"/>
      <c r="I197" s="70"/>
      <c r="J197" s="70"/>
      <c r="K197" s="70"/>
      <c r="L197" s="8"/>
      <c r="M197" s="8"/>
      <c r="N197" s="8"/>
      <c r="O197" s="7"/>
    </row>
    <row r="198" spans="1:15" ht="12.75">
      <c r="A198" s="59"/>
      <c r="B198" s="71"/>
      <c r="C198" s="90"/>
      <c r="D198" s="49"/>
      <c r="E198" s="8"/>
      <c r="F198" s="7"/>
      <c r="G198" s="7"/>
      <c r="H198" s="8"/>
      <c r="I198" s="70"/>
      <c r="J198" s="70"/>
      <c r="K198" s="70"/>
      <c r="L198" s="8"/>
      <c r="M198" s="8"/>
      <c r="N198" s="8"/>
      <c r="O198" s="7"/>
    </row>
    <row r="199" spans="1:15" ht="12.75">
      <c r="A199" s="59"/>
      <c r="B199" s="71"/>
      <c r="C199" s="49"/>
      <c r="D199" s="49"/>
      <c r="E199" s="8"/>
      <c r="F199" s="7"/>
      <c r="G199" s="7"/>
      <c r="H199" s="8"/>
      <c r="I199" s="70"/>
      <c r="J199" s="70"/>
      <c r="K199" s="70"/>
      <c r="L199" s="8"/>
      <c r="M199" s="8"/>
      <c r="N199" s="8"/>
      <c r="O199" s="7"/>
    </row>
    <row r="200" spans="1:15" ht="12.75">
      <c r="A200" s="59"/>
      <c r="B200" s="71"/>
      <c r="C200" s="49"/>
      <c r="D200" s="49"/>
      <c r="E200" s="8"/>
      <c r="F200" s="7"/>
      <c r="G200" s="7"/>
      <c r="H200" s="8"/>
      <c r="I200" s="70"/>
      <c r="J200" s="70"/>
      <c r="K200" s="70"/>
      <c r="L200" s="8"/>
      <c r="M200" s="8"/>
      <c r="N200" s="8"/>
      <c r="O200" s="7"/>
    </row>
    <row r="201" spans="1:15" ht="12.75">
      <c r="A201" s="59"/>
      <c r="B201" s="91"/>
      <c r="C201" s="20"/>
      <c r="D201" s="49"/>
      <c r="E201" s="8"/>
      <c r="F201" s="7"/>
      <c r="G201" s="7"/>
      <c r="H201" s="8"/>
      <c r="I201" s="70"/>
      <c r="J201" s="70"/>
      <c r="K201" s="70"/>
      <c r="L201" s="8"/>
      <c r="M201" s="8"/>
      <c r="N201" s="8"/>
      <c r="O201" s="20"/>
    </row>
    <row r="202" spans="1:15" ht="12.75">
      <c r="A202" s="59"/>
      <c r="B202" s="91"/>
      <c r="C202" s="20"/>
      <c r="D202" s="49"/>
      <c r="E202" s="8"/>
      <c r="F202" s="7"/>
      <c r="G202" s="7"/>
      <c r="H202" s="8"/>
      <c r="I202" s="70"/>
      <c r="J202" s="70"/>
      <c r="K202" s="70"/>
      <c r="L202" s="8"/>
      <c r="M202" s="8"/>
      <c r="N202" s="8"/>
      <c r="O202" s="20"/>
    </row>
    <row r="203" spans="1:15" ht="12.75">
      <c r="A203" s="59"/>
      <c r="B203" s="91"/>
      <c r="C203" s="20"/>
      <c r="D203" s="49"/>
      <c r="E203" s="8"/>
      <c r="F203" s="7"/>
      <c r="G203" s="7"/>
      <c r="H203" s="8"/>
      <c r="I203" s="70"/>
      <c r="J203" s="70"/>
      <c r="K203" s="70"/>
      <c r="L203" s="8"/>
      <c r="M203" s="8"/>
      <c r="N203" s="8"/>
      <c r="O203" s="20"/>
    </row>
    <row r="204" spans="1:15" ht="12.75">
      <c r="A204" s="59"/>
      <c r="B204" s="91"/>
      <c r="C204" s="20"/>
      <c r="D204" s="49"/>
      <c r="E204" s="8"/>
      <c r="F204" s="7"/>
      <c r="G204" s="7"/>
      <c r="H204" s="8"/>
      <c r="I204" s="70"/>
      <c r="J204" s="70"/>
      <c r="K204" s="70"/>
      <c r="L204" s="8"/>
      <c r="M204" s="8"/>
      <c r="N204" s="8"/>
      <c r="O204" s="20"/>
    </row>
    <row r="205" spans="1:15" ht="12.75">
      <c r="A205" s="59"/>
      <c r="B205" s="91"/>
      <c r="C205" s="20"/>
      <c r="D205" s="49"/>
      <c r="E205" s="8"/>
      <c r="F205" s="7"/>
      <c r="G205" s="7"/>
      <c r="H205" s="8"/>
      <c r="I205" s="70"/>
      <c r="J205" s="70"/>
      <c r="K205" s="70"/>
      <c r="L205" s="8"/>
      <c r="M205" s="8"/>
      <c r="N205" s="8"/>
      <c r="O205" s="20"/>
    </row>
    <row r="206" spans="1:15" ht="12.75">
      <c r="A206" s="59"/>
      <c r="B206" s="91"/>
      <c r="C206" s="20"/>
      <c r="D206" s="49"/>
      <c r="E206" s="8"/>
      <c r="F206" s="7"/>
      <c r="G206" s="7"/>
      <c r="H206" s="8"/>
      <c r="I206" s="70"/>
      <c r="J206" s="70"/>
      <c r="K206" s="70"/>
      <c r="L206" s="8"/>
      <c r="M206" s="8"/>
      <c r="N206" s="8"/>
      <c r="O206" s="20"/>
    </row>
    <row r="207" spans="1:15" ht="12.75">
      <c r="A207" s="59"/>
      <c r="B207" s="91"/>
      <c r="C207" s="20"/>
      <c r="D207" s="49"/>
      <c r="E207" s="8"/>
      <c r="F207" s="7"/>
      <c r="G207" s="7"/>
      <c r="H207" s="8"/>
      <c r="I207" s="70"/>
      <c r="J207" s="70"/>
      <c r="K207" s="70"/>
      <c r="L207" s="8"/>
      <c r="M207" s="8"/>
      <c r="N207" s="8"/>
      <c r="O207" s="20"/>
    </row>
    <row r="208" spans="1:15" ht="12.75">
      <c r="A208" s="59"/>
      <c r="B208" s="91"/>
      <c r="C208" s="49"/>
      <c r="D208" s="49"/>
      <c r="E208" s="8"/>
      <c r="F208" s="7"/>
      <c r="G208" s="7"/>
      <c r="H208" s="8"/>
      <c r="I208" s="70"/>
      <c r="J208" s="70"/>
      <c r="K208" s="70"/>
      <c r="L208" s="8"/>
      <c r="M208" s="8"/>
      <c r="N208" s="8"/>
      <c r="O208" s="49"/>
    </row>
    <row r="209" spans="1:15" ht="12.75">
      <c r="A209" s="59"/>
      <c r="B209" s="71"/>
      <c r="C209" s="20"/>
      <c r="D209" s="49"/>
      <c r="E209" s="8"/>
      <c r="F209" s="7"/>
      <c r="G209" s="20"/>
      <c r="H209" s="8"/>
      <c r="I209" s="70"/>
      <c r="J209" s="70"/>
      <c r="K209" s="70"/>
      <c r="L209" s="8"/>
      <c r="M209" s="8"/>
      <c r="N209" s="8"/>
      <c r="O209" s="20"/>
    </row>
    <row r="210" spans="1:15" ht="12.75">
      <c r="A210" s="59"/>
      <c r="B210" s="91"/>
      <c r="C210" s="7"/>
      <c r="D210" s="49"/>
      <c r="E210" s="8"/>
      <c r="F210" s="7"/>
      <c r="G210" s="7"/>
      <c r="H210" s="8"/>
      <c r="I210" s="70"/>
      <c r="J210" s="70"/>
      <c r="K210" s="70"/>
      <c r="L210" s="8"/>
      <c r="M210" s="8"/>
      <c r="N210" s="8"/>
      <c r="O210" s="7"/>
    </row>
    <row r="211" spans="1:15" ht="12.75">
      <c r="A211" s="59"/>
      <c r="B211" s="91"/>
      <c r="C211" s="49"/>
      <c r="D211" s="49"/>
      <c r="E211" s="8"/>
      <c r="F211" s="7"/>
      <c r="G211" s="7"/>
      <c r="H211" s="8"/>
      <c r="I211" s="70"/>
      <c r="J211" s="70"/>
      <c r="K211" s="70"/>
      <c r="L211" s="8"/>
      <c r="M211" s="8"/>
      <c r="N211" s="8"/>
      <c r="O211" s="7"/>
    </row>
    <row r="212" spans="1:15" ht="12.75">
      <c r="A212" s="59"/>
      <c r="B212" s="71"/>
      <c r="C212" s="7"/>
      <c r="D212" s="49"/>
      <c r="E212" s="8"/>
      <c r="F212" s="7"/>
      <c r="G212" s="7"/>
      <c r="H212" s="8"/>
      <c r="I212" s="70"/>
      <c r="J212" s="70"/>
      <c r="K212" s="70"/>
      <c r="L212" s="8"/>
      <c r="M212" s="8"/>
      <c r="N212" s="8"/>
      <c r="O212" s="7"/>
    </row>
    <row r="213" spans="1:15" ht="12.75">
      <c r="A213" s="59"/>
      <c r="B213" s="71"/>
      <c r="C213" s="49"/>
      <c r="D213" s="49"/>
      <c r="E213" s="8"/>
      <c r="F213" s="7"/>
      <c r="G213" s="7"/>
      <c r="H213" s="8"/>
      <c r="I213" s="70"/>
      <c r="J213" s="70"/>
      <c r="K213" s="70"/>
      <c r="L213" s="8"/>
      <c r="M213" s="8"/>
      <c r="N213" s="8"/>
      <c r="O213" s="7"/>
    </row>
    <row r="214" spans="1:15" ht="12.75">
      <c r="A214" s="59"/>
      <c r="B214" s="71"/>
      <c r="C214" s="7"/>
      <c r="D214" s="49"/>
      <c r="E214" s="8"/>
      <c r="F214" s="7"/>
      <c r="G214" s="7"/>
      <c r="H214" s="8"/>
      <c r="I214" s="70"/>
      <c r="J214" s="70"/>
      <c r="K214" s="70"/>
      <c r="L214" s="8"/>
      <c r="M214" s="8"/>
      <c r="N214" s="8"/>
      <c r="O214" s="7"/>
    </row>
    <row r="215" spans="1:15" ht="12.75">
      <c r="A215" s="59"/>
      <c r="B215" s="71"/>
      <c r="C215" s="7"/>
      <c r="D215" s="49"/>
      <c r="E215" s="8"/>
      <c r="F215" s="7"/>
      <c r="G215" s="7"/>
      <c r="H215" s="8"/>
      <c r="I215" s="70"/>
      <c r="J215" s="70"/>
      <c r="K215" s="70"/>
      <c r="L215" s="8"/>
      <c r="M215" s="8"/>
      <c r="N215" s="8"/>
      <c r="O215" s="7"/>
    </row>
    <row r="216" spans="1:15" ht="12.75">
      <c r="A216" s="59"/>
      <c r="B216" s="71"/>
      <c r="C216" s="49"/>
      <c r="D216" s="49"/>
      <c r="E216" s="8"/>
      <c r="F216" s="7"/>
      <c r="G216" s="7"/>
      <c r="H216" s="8"/>
      <c r="I216" s="70"/>
      <c r="J216" s="70"/>
      <c r="K216" s="70"/>
      <c r="L216" s="8"/>
      <c r="M216" s="8"/>
      <c r="N216" s="8"/>
      <c r="O216" s="7"/>
    </row>
    <row r="217" spans="1:15" ht="12.75">
      <c r="A217" s="59"/>
      <c r="B217" s="20"/>
      <c r="C217" s="7"/>
      <c r="D217" s="49"/>
      <c r="E217" s="8"/>
      <c r="F217" s="7"/>
      <c r="G217" s="7"/>
      <c r="H217" s="8"/>
      <c r="I217" s="70"/>
      <c r="J217" s="70"/>
      <c r="K217" s="70"/>
      <c r="L217" s="8"/>
      <c r="M217" s="8"/>
      <c r="N217" s="8"/>
      <c r="O217" s="7"/>
    </row>
    <row r="218" spans="1:15" ht="12.75">
      <c r="A218" s="59"/>
      <c r="B218" s="71"/>
      <c r="C218" s="20"/>
      <c r="D218" s="49"/>
      <c r="E218" s="8"/>
      <c r="F218" s="7"/>
      <c r="G218" s="20"/>
      <c r="H218" s="8"/>
      <c r="I218" s="8"/>
      <c r="J218" s="70"/>
      <c r="K218" s="70"/>
      <c r="L218" s="8"/>
      <c r="M218" s="8"/>
      <c r="N218" s="8"/>
      <c r="O218" s="20"/>
    </row>
    <row r="219" spans="1:15" ht="12.75">
      <c r="A219" s="59"/>
      <c r="B219" s="71"/>
      <c r="C219" s="49"/>
      <c r="D219" s="49"/>
      <c r="E219" s="8"/>
      <c r="F219" s="7"/>
      <c r="G219" s="7"/>
      <c r="H219" s="8"/>
      <c r="I219" s="8"/>
      <c r="J219" s="70"/>
      <c r="K219" s="70"/>
      <c r="L219" s="8"/>
      <c r="M219" s="8"/>
      <c r="N219" s="8"/>
      <c r="O219" s="49"/>
    </row>
    <row r="220" spans="1:15" ht="12.75">
      <c r="A220" s="59"/>
      <c r="B220" s="71"/>
      <c r="C220" s="49"/>
      <c r="D220" s="49"/>
      <c r="E220" s="8"/>
      <c r="F220" s="7"/>
      <c r="G220" s="7"/>
      <c r="H220" s="8"/>
      <c r="I220" s="8"/>
      <c r="J220" s="70"/>
      <c r="K220" s="70"/>
      <c r="L220" s="8"/>
      <c r="M220" s="8"/>
      <c r="N220" s="8"/>
      <c r="O220" s="49"/>
    </row>
    <row r="221" spans="1:15" ht="12.75">
      <c r="A221" s="59"/>
      <c r="B221" s="71"/>
      <c r="C221" s="49"/>
      <c r="D221" s="49"/>
      <c r="E221" s="8"/>
      <c r="F221" s="7"/>
      <c r="G221" s="7"/>
      <c r="H221" s="8"/>
      <c r="I221" s="8"/>
      <c r="J221" s="70"/>
      <c r="K221" s="70"/>
      <c r="L221" s="8"/>
      <c r="M221" s="8"/>
      <c r="N221" s="8"/>
      <c r="O221" s="49"/>
    </row>
    <row r="222" spans="1:15" ht="12.75">
      <c r="A222" s="59"/>
      <c r="B222" s="20"/>
      <c r="C222" s="49"/>
      <c r="D222" s="49"/>
      <c r="E222" s="8"/>
      <c r="F222" s="7"/>
      <c r="G222" s="7"/>
      <c r="H222" s="8"/>
      <c r="I222" s="8"/>
      <c r="J222" s="70"/>
      <c r="K222" s="70"/>
      <c r="L222" s="8"/>
      <c r="M222" s="8"/>
      <c r="N222" s="8"/>
      <c r="O222" s="49"/>
    </row>
    <row r="223" spans="1:15" ht="12.75">
      <c r="A223" s="59"/>
      <c r="B223" s="20"/>
      <c r="C223" s="49"/>
      <c r="D223" s="49"/>
      <c r="E223" s="8"/>
      <c r="F223" s="7"/>
      <c r="G223" s="7"/>
      <c r="H223" s="8"/>
      <c r="I223" s="8"/>
      <c r="J223" s="70"/>
      <c r="K223" s="70"/>
      <c r="L223" s="8"/>
      <c r="M223" s="8"/>
      <c r="N223" s="8"/>
      <c r="O223" s="49"/>
    </row>
    <row r="224" spans="1:15" ht="12.75">
      <c r="A224" s="59"/>
      <c r="B224" s="20"/>
      <c r="C224" s="49"/>
      <c r="D224" s="49"/>
      <c r="E224" s="8"/>
      <c r="F224" s="7"/>
      <c r="G224" s="7"/>
      <c r="H224" s="8"/>
      <c r="I224" s="8"/>
      <c r="J224" s="70"/>
      <c r="K224" s="70"/>
      <c r="L224" s="8"/>
      <c r="M224" s="8"/>
      <c r="N224" s="8"/>
      <c r="O224" s="49"/>
    </row>
    <row r="225" spans="1:15" ht="12.75">
      <c r="A225" s="59"/>
      <c r="B225" s="20"/>
      <c r="C225" s="49"/>
      <c r="D225" s="49"/>
      <c r="E225" s="8"/>
      <c r="F225" s="7"/>
      <c r="G225" s="7"/>
      <c r="H225" s="8"/>
      <c r="I225" s="8"/>
      <c r="J225" s="70"/>
      <c r="K225" s="70"/>
      <c r="L225" s="8"/>
      <c r="M225" s="8"/>
      <c r="N225" s="8"/>
      <c r="O225" s="49"/>
    </row>
    <row r="226" spans="3:14" ht="12.75">
      <c r="C226" s="171"/>
      <c r="D226" s="171"/>
      <c r="E226" s="171"/>
      <c r="L226" s="169"/>
      <c r="M226" s="169"/>
      <c r="N226" s="169"/>
    </row>
  </sheetData>
  <sheetProtection/>
  <mergeCells count="8">
    <mergeCell ref="C226:E226"/>
    <mergeCell ref="L226:N226"/>
    <mergeCell ref="C9:O9"/>
    <mergeCell ref="C10:O10"/>
    <mergeCell ref="M2:O2"/>
    <mergeCell ref="M3:O3"/>
    <mergeCell ref="M4:O4"/>
    <mergeCell ref="M6:O6"/>
  </mergeCells>
  <printOptions/>
  <pageMargins left="0.52" right="0.32" top="0.73" bottom="1.05" header="0.5" footer="0.5"/>
  <pageSetup horizontalDpi="600" verticalDpi="600" orientation="landscape" paperSize="9" scale="84" r:id="rId1"/>
  <rowBreaks count="1" manualBreakCount="1">
    <brk id="7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241"/>
  <sheetViews>
    <sheetView tabSelected="1" view="pageBreakPreview" zoomScaleSheetLayoutView="100" zoomScalePageLayoutView="0" workbookViewId="0" topLeftCell="A1">
      <pane xSplit="3" ySplit="20" topLeftCell="D37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E56" sqref="E56"/>
    </sheetView>
  </sheetViews>
  <sheetFormatPr defaultColWidth="9.00390625" defaultRowHeight="12.75"/>
  <cols>
    <col min="1" max="1" width="10.00390625" style="0" customWidth="1"/>
    <col min="2" max="2" width="14.125" style="21" hidden="1" customWidth="1"/>
    <col min="3" max="3" width="22.375" style="0" customWidth="1"/>
    <col min="4" max="4" width="20.125" style="1" customWidth="1"/>
    <col min="5" max="5" width="10.75390625" style="0" customWidth="1"/>
    <col min="6" max="6" width="10.125" style="0" customWidth="1"/>
    <col min="7" max="7" width="10.625" style="0" customWidth="1"/>
    <col min="8" max="8" width="12.00390625" style="2" customWidth="1"/>
    <col min="9" max="9" width="13.375" style="2" customWidth="1"/>
    <col min="10" max="10" width="9.375" style="2" hidden="1" customWidth="1"/>
    <col min="11" max="11" width="9.25390625" style="2" hidden="1" customWidth="1"/>
    <col min="12" max="12" width="12.625" style="2" hidden="1" customWidth="1"/>
    <col min="13" max="13" width="12.375" style="2" customWidth="1"/>
    <col min="14" max="14" width="14.75390625" style="2" customWidth="1"/>
    <col min="15" max="15" width="25.625" style="0" customWidth="1"/>
    <col min="16" max="16" width="9.125" style="7" customWidth="1"/>
  </cols>
  <sheetData>
    <row r="1" ht="12.75" hidden="1"/>
    <row r="2" spans="13:15" ht="12.75" hidden="1">
      <c r="M2" s="169"/>
      <c r="N2" s="169"/>
      <c r="O2" s="169"/>
    </row>
    <row r="3" spans="13:15" ht="12.75" hidden="1">
      <c r="M3" s="169" t="s">
        <v>518</v>
      </c>
      <c r="N3" s="169"/>
      <c r="O3" s="169"/>
    </row>
    <row r="4" spans="13:15" ht="12.75" hidden="1">
      <c r="M4" s="169"/>
      <c r="N4" s="169"/>
      <c r="O4" s="169"/>
    </row>
    <row r="5" ht="12.75" hidden="1"/>
    <row r="6" spans="13:15" ht="12.75" hidden="1">
      <c r="M6" s="170"/>
      <c r="N6" s="170"/>
      <c r="O6" s="170"/>
    </row>
    <row r="7" ht="12.75" hidden="1"/>
    <row r="8" ht="12.75" hidden="1"/>
    <row r="9" spans="3:15" ht="15.75">
      <c r="C9" s="172" t="s">
        <v>4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3:15" ht="15.75">
      <c r="C10" s="172" t="s">
        <v>579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1" ht="6" customHeight="1"/>
    <row r="12" spans="1:15" ht="12.75" hidden="1">
      <c r="A12" s="119"/>
      <c r="B12" s="119"/>
      <c r="C12" s="73"/>
      <c r="D12" s="73"/>
      <c r="E12" s="73"/>
      <c r="F12" s="73"/>
      <c r="G12" s="73"/>
      <c r="H12" s="120"/>
      <c r="I12" s="120"/>
      <c r="J12" s="11"/>
      <c r="K12" s="11"/>
      <c r="L12" s="11"/>
      <c r="M12" s="120"/>
      <c r="N12" s="120"/>
      <c r="O12" s="73"/>
    </row>
    <row r="13" spans="1:15" ht="12.75">
      <c r="A13" s="119"/>
      <c r="B13" s="119" t="s">
        <v>8</v>
      </c>
      <c r="C13" s="73"/>
      <c r="D13" s="73"/>
      <c r="E13" s="73"/>
      <c r="F13" s="73"/>
      <c r="G13" s="73"/>
      <c r="H13" s="120" t="s">
        <v>5</v>
      </c>
      <c r="I13" s="120"/>
      <c r="J13" s="11"/>
      <c r="K13" s="11"/>
      <c r="L13" s="11"/>
      <c r="M13" s="120"/>
      <c r="N13" s="120"/>
      <c r="O13" s="73"/>
    </row>
    <row r="14" spans="1:15" ht="12.75">
      <c r="A14" s="23"/>
      <c r="B14" s="23"/>
      <c r="C14" s="13"/>
      <c r="D14" s="13"/>
      <c r="E14" s="13" t="s">
        <v>17</v>
      </c>
      <c r="F14" s="13" t="s">
        <v>18</v>
      </c>
      <c r="G14" s="13" t="s">
        <v>19</v>
      </c>
      <c r="H14" s="121" t="s">
        <v>10</v>
      </c>
      <c r="I14" s="120" t="s">
        <v>601</v>
      </c>
      <c r="J14" s="12"/>
      <c r="K14" s="12"/>
      <c r="L14" s="12"/>
      <c r="M14" s="121" t="s">
        <v>13</v>
      </c>
      <c r="N14" s="121" t="s">
        <v>14</v>
      </c>
      <c r="O14" s="13"/>
    </row>
    <row r="15" spans="1:15" ht="15.75" customHeight="1">
      <c r="A15" s="23" t="s">
        <v>8</v>
      </c>
      <c r="B15" s="23" t="s">
        <v>24</v>
      </c>
      <c r="C15" s="13" t="s">
        <v>9</v>
      </c>
      <c r="D15" s="13" t="s">
        <v>16</v>
      </c>
      <c r="E15" s="13" t="s">
        <v>25</v>
      </c>
      <c r="F15" s="13" t="s">
        <v>26</v>
      </c>
      <c r="G15" s="13" t="s">
        <v>27</v>
      </c>
      <c r="H15" s="121" t="s">
        <v>20</v>
      </c>
      <c r="I15" s="121" t="s">
        <v>602</v>
      </c>
      <c r="J15" s="12"/>
      <c r="K15" s="12"/>
      <c r="L15" s="12"/>
      <c r="M15" s="121" t="s">
        <v>31</v>
      </c>
      <c r="N15" s="121" t="s">
        <v>23</v>
      </c>
      <c r="O15" s="13" t="s">
        <v>38</v>
      </c>
    </row>
    <row r="16" spans="1:15" ht="14.25" customHeight="1">
      <c r="A16" s="23" t="s">
        <v>24</v>
      </c>
      <c r="B16" s="23"/>
      <c r="C16" s="13" t="s">
        <v>15</v>
      </c>
      <c r="D16" s="13"/>
      <c r="E16" s="13" t="s">
        <v>32</v>
      </c>
      <c r="F16" s="13" t="s">
        <v>33</v>
      </c>
      <c r="G16" s="13" t="s">
        <v>34</v>
      </c>
      <c r="H16" s="121" t="s">
        <v>28</v>
      </c>
      <c r="I16" s="121" t="s">
        <v>603</v>
      </c>
      <c r="J16" s="12"/>
      <c r="K16" s="12"/>
      <c r="L16" s="12"/>
      <c r="M16" s="121" t="s">
        <v>37</v>
      </c>
      <c r="N16" s="121" t="s">
        <v>15</v>
      </c>
      <c r="O16" s="13"/>
    </row>
    <row r="17" spans="1:15" ht="12.75">
      <c r="A17" s="23"/>
      <c r="B17" s="23"/>
      <c r="C17" s="13"/>
      <c r="D17" s="13"/>
      <c r="E17" s="13" t="s">
        <v>39</v>
      </c>
      <c r="F17" s="13" t="s">
        <v>40</v>
      </c>
      <c r="G17" s="13" t="s">
        <v>582</v>
      </c>
      <c r="H17" s="121" t="s">
        <v>15</v>
      </c>
      <c r="I17" s="115">
        <v>0.363</v>
      </c>
      <c r="J17" s="12"/>
      <c r="K17" s="12"/>
      <c r="L17" s="12"/>
      <c r="M17" s="121" t="s">
        <v>49</v>
      </c>
      <c r="N17" s="121" t="s">
        <v>49</v>
      </c>
      <c r="O17" s="13"/>
    </row>
    <row r="18" spans="1:15" ht="12.75">
      <c r="A18" s="123"/>
      <c r="B18" s="123"/>
      <c r="C18" s="74"/>
      <c r="D18" s="74"/>
      <c r="E18" s="162" t="s">
        <v>623</v>
      </c>
      <c r="F18" s="74"/>
      <c r="G18" s="74" t="s">
        <v>583</v>
      </c>
      <c r="H18" s="122" t="s">
        <v>42</v>
      </c>
      <c r="I18" s="115"/>
      <c r="J18" s="115"/>
      <c r="K18" s="6"/>
      <c r="L18" s="6"/>
      <c r="M18" s="122"/>
      <c r="N18" s="122"/>
      <c r="O18" s="74"/>
    </row>
    <row r="19" spans="1:15" ht="12.75" hidden="1">
      <c r="A19" s="23"/>
      <c r="B19" s="23"/>
      <c r="C19" s="13"/>
      <c r="D19" s="13"/>
      <c r="E19" s="13"/>
      <c r="F19" s="13"/>
      <c r="G19" s="13"/>
      <c r="H19" s="121"/>
      <c r="I19" s="121"/>
      <c r="J19" s="54"/>
      <c r="K19" s="12"/>
      <c r="L19" s="12"/>
      <c r="M19" s="121"/>
      <c r="N19" s="121"/>
      <c r="O19" s="13"/>
    </row>
    <row r="20" spans="1:15" ht="12.75" hidden="1">
      <c r="A20" s="24"/>
      <c r="B20" s="24"/>
      <c r="C20" s="5"/>
      <c r="D20" s="74"/>
      <c r="E20" s="5"/>
      <c r="F20" s="5"/>
      <c r="G20" s="5"/>
      <c r="H20" s="6"/>
      <c r="I20" s="6"/>
      <c r="J20" s="6"/>
      <c r="K20" s="115"/>
      <c r="L20" s="6"/>
      <c r="M20" s="122"/>
      <c r="N20" s="122"/>
      <c r="O20" s="74"/>
    </row>
    <row r="21" spans="1:15" ht="12.75">
      <c r="A21" s="156" t="s">
        <v>249</v>
      </c>
      <c r="B21" s="39" t="s">
        <v>250</v>
      </c>
      <c r="C21" s="3" t="s">
        <v>615</v>
      </c>
      <c r="D21" s="42" t="s">
        <v>604</v>
      </c>
      <c r="E21" s="19">
        <v>58.56</v>
      </c>
      <c r="F21" s="37">
        <v>10</v>
      </c>
      <c r="G21" s="3"/>
      <c r="H21" s="44">
        <f>E21*F21</f>
        <v>585.6</v>
      </c>
      <c r="I21" s="19">
        <f>H21*0.363</f>
        <v>212.5728</v>
      </c>
      <c r="J21" s="19"/>
      <c r="K21" s="19"/>
      <c r="L21" s="19"/>
      <c r="M21" s="19">
        <f aca="true" t="shared" si="0" ref="M21:M87">H21+I21+J21+K21+L21</f>
        <v>798.1728</v>
      </c>
      <c r="N21" s="44">
        <f>M21</f>
        <v>798.1728</v>
      </c>
      <c r="O21" s="3" t="s">
        <v>622</v>
      </c>
    </row>
    <row r="22" spans="1:15" ht="12.75">
      <c r="A22" s="156" t="s">
        <v>626</v>
      </c>
      <c r="B22" s="39" t="s">
        <v>255</v>
      </c>
      <c r="C22" s="15" t="s">
        <v>52</v>
      </c>
      <c r="D22" s="15" t="s">
        <v>52</v>
      </c>
      <c r="E22" s="19">
        <v>58.56</v>
      </c>
      <c r="F22" s="37">
        <v>6</v>
      </c>
      <c r="G22" s="3"/>
      <c r="H22" s="44">
        <f>E22*F22</f>
        <v>351.36</v>
      </c>
      <c r="I22" s="19">
        <f aca="true" t="shared" si="1" ref="I22:I89">H22*0.363</f>
        <v>127.54368</v>
      </c>
      <c r="J22" s="19"/>
      <c r="K22" s="19"/>
      <c r="L22" s="19"/>
      <c r="M22" s="19">
        <f t="shared" si="0"/>
        <v>478.90368</v>
      </c>
      <c r="N22" s="44">
        <f>M22</f>
        <v>478.90368</v>
      </c>
      <c r="O22" s="3" t="s">
        <v>622</v>
      </c>
    </row>
    <row r="23" spans="1:15" ht="12.75">
      <c r="A23" s="156" t="s">
        <v>627</v>
      </c>
      <c r="B23" s="39" t="s">
        <v>256</v>
      </c>
      <c r="C23" s="15" t="s">
        <v>52</v>
      </c>
      <c r="D23" s="15" t="s">
        <v>52</v>
      </c>
      <c r="E23" s="19">
        <v>58.56</v>
      </c>
      <c r="F23" s="37">
        <v>3</v>
      </c>
      <c r="G23" s="3"/>
      <c r="H23" s="44">
        <f>E23*F23</f>
        <v>175.68</v>
      </c>
      <c r="I23" s="19">
        <f t="shared" si="1"/>
        <v>63.77184</v>
      </c>
      <c r="J23" s="19"/>
      <c r="K23" s="19"/>
      <c r="L23" s="19"/>
      <c r="M23" s="19">
        <f t="shared" si="0"/>
        <v>239.45184</v>
      </c>
      <c r="N23" s="44">
        <f>M23</f>
        <v>239.45184</v>
      </c>
      <c r="O23" s="3" t="s">
        <v>622</v>
      </c>
    </row>
    <row r="24" spans="1:15" ht="12.75" hidden="1">
      <c r="A24" s="157" t="s">
        <v>423</v>
      </c>
      <c r="B24" s="124" t="s">
        <v>257</v>
      </c>
      <c r="C24" s="125" t="s">
        <v>592</v>
      </c>
      <c r="D24" s="126" t="s">
        <v>52</v>
      </c>
      <c r="E24" s="19">
        <v>58.56</v>
      </c>
      <c r="F24" s="125"/>
      <c r="G24" s="125">
        <v>50</v>
      </c>
      <c r="H24" s="127">
        <f>(E24/G24)*100</f>
        <v>117.12</v>
      </c>
      <c r="I24" s="127">
        <f t="shared" si="1"/>
        <v>42.51456</v>
      </c>
      <c r="J24" s="127"/>
      <c r="K24" s="127"/>
      <c r="L24" s="127"/>
      <c r="M24" s="127">
        <f t="shared" si="0"/>
        <v>159.63456000000002</v>
      </c>
      <c r="N24" s="127">
        <f>M24/100</f>
        <v>1.5963456000000003</v>
      </c>
      <c r="O24" s="125" t="s">
        <v>586</v>
      </c>
    </row>
    <row r="25" spans="1:15" ht="12.75" hidden="1">
      <c r="A25" s="158" t="s">
        <v>566</v>
      </c>
      <c r="B25" s="128" t="s">
        <v>262</v>
      </c>
      <c r="C25" s="125" t="s">
        <v>592</v>
      </c>
      <c r="D25" s="126" t="s">
        <v>52</v>
      </c>
      <c r="E25" s="19">
        <v>58.56</v>
      </c>
      <c r="F25" s="125"/>
      <c r="G25" s="129">
        <v>300</v>
      </c>
      <c r="H25" s="127">
        <f>(E25/G25)*100</f>
        <v>19.52</v>
      </c>
      <c r="I25" s="127">
        <f t="shared" si="1"/>
        <v>7.08576</v>
      </c>
      <c r="J25" s="127"/>
      <c r="K25" s="127"/>
      <c r="L25" s="127"/>
      <c r="M25" s="127">
        <f t="shared" si="0"/>
        <v>26.60576</v>
      </c>
      <c r="N25" s="127">
        <f>M25/10</f>
        <v>2.660576</v>
      </c>
      <c r="O25" s="125" t="s">
        <v>587</v>
      </c>
    </row>
    <row r="26" spans="1:16" s="146" customFormat="1" ht="12.75">
      <c r="A26" s="159" t="s">
        <v>606</v>
      </c>
      <c r="B26" s="140" t="s">
        <v>266</v>
      </c>
      <c r="C26" s="3" t="s">
        <v>616</v>
      </c>
      <c r="D26" s="15" t="s">
        <v>604</v>
      </c>
      <c r="E26" s="19">
        <v>58.56</v>
      </c>
      <c r="F26" s="143"/>
      <c r="G26" s="144">
        <v>25</v>
      </c>
      <c r="H26" s="142">
        <f>(E26/G26)*100</f>
        <v>234.24</v>
      </c>
      <c r="I26" s="142">
        <f t="shared" si="1"/>
        <v>85.02912</v>
      </c>
      <c r="J26" s="142"/>
      <c r="K26" s="142"/>
      <c r="L26" s="142"/>
      <c r="M26" s="142">
        <f t="shared" si="0"/>
        <v>319.26912000000004</v>
      </c>
      <c r="N26" s="142">
        <f>M26/100</f>
        <v>3.1926912000000005</v>
      </c>
      <c r="O26" s="3" t="s">
        <v>619</v>
      </c>
      <c r="P26" s="145"/>
    </row>
    <row r="27" spans="1:16" s="146" customFormat="1" ht="12.75">
      <c r="A27" s="159" t="s">
        <v>607</v>
      </c>
      <c r="B27" s="140" t="s">
        <v>267</v>
      </c>
      <c r="C27" s="141" t="s">
        <v>52</v>
      </c>
      <c r="D27" s="141" t="s">
        <v>52</v>
      </c>
      <c r="E27" s="19">
        <v>58.56</v>
      </c>
      <c r="F27" s="143"/>
      <c r="G27" s="144">
        <v>110</v>
      </c>
      <c r="H27" s="142">
        <f>(E27/G27)*100</f>
        <v>53.236363636363635</v>
      </c>
      <c r="I27" s="142">
        <f t="shared" si="1"/>
        <v>19.3248</v>
      </c>
      <c r="J27" s="142"/>
      <c r="K27" s="142"/>
      <c r="L27" s="142"/>
      <c r="M27" s="142">
        <f t="shared" si="0"/>
        <v>72.56116363636363</v>
      </c>
      <c r="N27" s="142">
        <f>M27/10</f>
        <v>7.256116363636363</v>
      </c>
      <c r="O27" s="3" t="s">
        <v>620</v>
      </c>
      <c r="P27" s="145"/>
    </row>
    <row r="28" spans="1:16" s="146" customFormat="1" ht="12.75">
      <c r="A28" s="159" t="s">
        <v>225</v>
      </c>
      <c r="B28" s="140" t="s">
        <v>265</v>
      </c>
      <c r="C28" s="141" t="s">
        <v>52</v>
      </c>
      <c r="D28" s="141" t="s">
        <v>52</v>
      </c>
      <c r="E28" s="19">
        <v>58.56</v>
      </c>
      <c r="F28" s="143"/>
      <c r="G28" s="144">
        <v>45</v>
      </c>
      <c r="H28" s="142">
        <f>(E28/G28)*100</f>
        <v>130.13333333333335</v>
      </c>
      <c r="I28" s="142">
        <f t="shared" si="1"/>
        <v>47.238400000000006</v>
      </c>
      <c r="J28" s="142"/>
      <c r="K28" s="142"/>
      <c r="L28" s="142"/>
      <c r="M28" s="142">
        <f t="shared" si="0"/>
        <v>177.37173333333337</v>
      </c>
      <c r="N28" s="142">
        <f>M28/100</f>
        <v>1.7737173333333336</v>
      </c>
      <c r="O28" s="3" t="s">
        <v>619</v>
      </c>
      <c r="P28" s="145"/>
    </row>
    <row r="29" spans="1:15" ht="12.75" hidden="1">
      <c r="A29" s="158" t="s">
        <v>425</v>
      </c>
      <c r="B29" s="128" t="s">
        <v>270</v>
      </c>
      <c r="C29" s="130" t="s">
        <v>596</v>
      </c>
      <c r="D29" s="126" t="s">
        <v>605</v>
      </c>
      <c r="E29" s="19">
        <v>58.56</v>
      </c>
      <c r="F29" s="125"/>
      <c r="G29" s="129">
        <v>1700</v>
      </c>
      <c r="H29" s="127">
        <f>(E29/G29)*1000</f>
        <v>34.44705882352942</v>
      </c>
      <c r="I29" s="127">
        <f t="shared" si="1"/>
        <v>12.504282352941178</v>
      </c>
      <c r="J29" s="127"/>
      <c r="K29" s="127"/>
      <c r="L29" s="127"/>
      <c r="M29" s="127">
        <f t="shared" si="0"/>
        <v>46.95134117647059</v>
      </c>
      <c r="N29" s="127">
        <f>M29/20</f>
        <v>2.34756705882353</v>
      </c>
      <c r="O29" s="129" t="s">
        <v>63</v>
      </c>
    </row>
    <row r="30" spans="1:16" s="146" customFormat="1" ht="12.75">
      <c r="A30" s="159" t="s">
        <v>608</v>
      </c>
      <c r="B30" s="140" t="s">
        <v>272</v>
      </c>
      <c r="C30" s="26" t="s">
        <v>617</v>
      </c>
      <c r="D30" s="141" t="s">
        <v>52</v>
      </c>
      <c r="E30" s="19">
        <v>58.56</v>
      </c>
      <c r="F30" s="143"/>
      <c r="G30" s="144">
        <v>270</v>
      </c>
      <c r="H30" s="142">
        <f>(E30/G30)*1000</f>
        <v>216.8888888888889</v>
      </c>
      <c r="I30" s="142">
        <f t="shared" si="1"/>
        <v>78.73066666666668</v>
      </c>
      <c r="J30" s="142"/>
      <c r="K30" s="142"/>
      <c r="L30" s="142"/>
      <c r="M30" s="142">
        <f t="shared" si="0"/>
        <v>295.6195555555556</v>
      </c>
      <c r="N30" s="142">
        <f>M30/100</f>
        <v>2.9561955555555564</v>
      </c>
      <c r="O30" s="3" t="s">
        <v>620</v>
      </c>
      <c r="P30" s="145"/>
    </row>
    <row r="31" spans="1:15" ht="12.75" hidden="1">
      <c r="A31" s="158" t="s">
        <v>490</v>
      </c>
      <c r="B31" s="128" t="s">
        <v>273</v>
      </c>
      <c r="C31" s="130" t="s">
        <v>596</v>
      </c>
      <c r="D31" s="126" t="s">
        <v>52</v>
      </c>
      <c r="E31" s="19">
        <v>58.56</v>
      </c>
      <c r="F31" s="125"/>
      <c r="G31" s="129">
        <v>800</v>
      </c>
      <c r="H31" s="127">
        <f>(E31/G31)*1000</f>
        <v>73.2</v>
      </c>
      <c r="I31" s="127">
        <f t="shared" si="1"/>
        <v>26.5716</v>
      </c>
      <c r="J31" s="127"/>
      <c r="K31" s="127"/>
      <c r="L31" s="127"/>
      <c r="M31" s="127">
        <f t="shared" si="0"/>
        <v>99.7716</v>
      </c>
      <c r="N31" s="127">
        <f>M31/100</f>
        <v>0.997716</v>
      </c>
      <c r="O31" s="129" t="s">
        <v>588</v>
      </c>
    </row>
    <row r="32" spans="1:15" ht="12.75" hidden="1">
      <c r="A32" s="158" t="s">
        <v>491</v>
      </c>
      <c r="B32" s="128" t="s">
        <v>277</v>
      </c>
      <c r="C32" s="126" t="s">
        <v>52</v>
      </c>
      <c r="D32" s="126" t="s">
        <v>52</v>
      </c>
      <c r="E32" s="19">
        <v>58.56</v>
      </c>
      <c r="F32" s="125"/>
      <c r="G32" s="129">
        <v>1200</v>
      </c>
      <c r="H32" s="127">
        <f>(E32/G32)*1000</f>
        <v>48.800000000000004</v>
      </c>
      <c r="I32" s="127">
        <f t="shared" si="1"/>
        <v>17.7144</v>
      </c>
      <c r="J32" s="127"/>
      <c r="K32" s="127"/>
      <c r="L32" s="127"/>
      <c r="M32" s="127">
        <f t="shared" si="0"/>
        <v>66.51440000000001</v>
      </c>
      <c r="N32" s="127">
        <f>M32/10</f>
        <v>6.651440000000001</v>
      </c>
      <c r="O32" s="129" t="s">
        <v>54</v>
      </c>
    </row>
    <row r="33" spans="1:15" ht="12.75" hidden="1">
      <c r="A33" s="158" t="s">
        <v>492</v>
      </c>
      <c r="B33" s="128" t="s">
        <v>278</v>
      </c>
      <c r="C33" s="126" t="s">
        <v>52</v>
      </c>
      <c r="D33" s="126" t="s">
        <v>52</v>
      </c>
      <c r="E33" s="19">
        <v>58.56</v>
      </c>
      <c r="F33" s="125"/>
      <c r="G33" s="129">
        <v>800</v>
      </c>
      <c r="H33" s="127">
        <f>(E33/G33)*1000</f>
        <v>73.2</v>
      </c>
      <c r="I33" s="127">
        <f t="shared" si="1"/>
        <v>26.5716</v>
      </c>
      <c r="J33" s="127"/>
      <c r="K33" s="127"/>
      <c r="L33" s="127"/>
      <c r="M33" s="127">
        <f t="shared" si="0"/>
        <v>99.7716</v>
      </c>
      <c r="N33" s="127">
        <f>M33/10</f>
        <v>9.977160000000001</v>
      </c>
      <c r="O33" s="126" t="s">
        <v>52</v>
      </c>
    </row>
    <row r="34" spans="1:16" s="146" customFormat="1" ht="12.75">
      <c r="A34" s="160" t="s">
        <v>566</v>
      </c>
      <c r="B34" s="140" t="s">
        <v>281</v>
      </c>
      <c r="C34" s="149" t="s">
        <v>55</v>
      </c>
      <c r="D34" s="15" t="s">
        <v>604</v>
      </c>
      <c r="E34" s="19">
        <v>58.56</v>
      </c>
      <c r="F34" s="143"/>
      <c r="G34" s="144">
        <v>30</v>
      </c>
      <c r="H34" s="142">
        <f aca="true" t="shared" si="2" ref="H34:H43">(E34/G34)*100</f>
        <v>195.20000000000002</v>
      </c>
      <c r="I34" s="142">
        <f t="shared" si="1"/>
        <v>70.8576</v>
      </c>
      <c r="J34" s="142"/>
      <c r="K34" s="142"/>
      <c r="L34" s="142"/>
      <c r="M34" s="142">
        <f t="shared" si="0"/>
        <v>266.05760000000004</v>
      </c>
      <c r="N34" s="142">
        <f>M34/100</f>
        <v>2.6605760000000003</v>
      </c>
      <c r="O34" s="144" t="s">
        <v>350</v>
      </c>
      <c r="P34" s="145"/>
    </row>
    <row r="35" spans="1:16" s="146" customFormat="1" ht="12.75">
      <c r="A35" s="159" t="s">
        <v>609</v>
      </c>
      <c r="B35" s="140" t="s">
        <v>283</v>
      </c>
      <c r="C35" s="141" t="s">
        <v>52</v>
      </c>
      <c r="D35" s="141" t="s">
        <v>52</v>
      </c>
      <c r="E35" s="19">
        <v>58.56</v>
      </c>
      <c r="F35" s="143"/>
      <c r="G35" s="144">
        <v>120</v>
      </c>
      <c r="H35" s="142">
        <f t="shared" si="2"/>
        <v>48.800000000000004</v>
      </c>
      <c r="I35" s="142">
        <f t="shared" si="1"/>
        <v>17.7144</v>
      </c>
      <c r="J35" s="142"/>
      <c r="K35" s="142"/>
      <c r="L35" s="142"/>
      <c r="M35" s="142">
        <f t="shared" si="0"/>
        <v>66.51440000000001</v>
      </c>
      <c r="N35" s="142">
        <f>M35/10</f>
        <v>6.651440000000001</v>
      </c>
      <c r="O35" s="144" t="s">
        <v>84</v>
      </c>
      <c r="P35" s="145"/>
    </row>
    <row r="36" spans="1:16" s="146" customFormat="1" ht="12.75">
      <c r="A36" s="159" t="s">
        <v>361</v>
      </c>
      <c r="B36" s="140" t="s">
        <v>271</v>
      </c>
      <c r="C36" s="26" t="s">
        <v>616</v>
      </c>
      <c r="D36" s="15" t="s">
        <v>628</v>
      </c>
      <c r="E36" s="19">
        <v>58.56</v>
      </c>
      <c r="F36" s="143"/>
      <c r="G36" s="144">
        <v>52</v>
      </c>
      <c r="H36" s="142">
        <f t="shared" si="2"/>
        <v>112.61538461538463</v>
      </c>
      <c r="I36" s="142">
        <f>H36*0.363</f>
        <v>40.879384615384616</v>
      </c>
      <c r="J36" s="142"/>
      <c r="K36" s="142"/>
      <c r="L36" s="142"/>
      <c r="M36" s="142">
        <f>H36+I36+J36+K36+L36</f>
        <v>153.49476923076924</v>
      </c>
      <c r="N36" s="142">
        <f aca="true" t="shared" si="3" ref="N36:N41">M36/100</f>
        <v>1.5349476923076923</v>
      </c>
      <c r="O36" s="3" t="s">
        <v>621</v>
      </c>
      <c r="P36" s="145"/>
    </row>
    <row r="37" spans="1:16" s="146" customFormat="1" ht="12.75">
      <c r="A37" s="159" t="s">
        <v>424</v>
      </c>
      <c r="B37" s="140" t="s">
        <v>271</v>
      </c>
      <c r="C37" s="141" t="s">
        <v>52</v>
      </c>
      <c r="D37" s="141" t="s">
        <v>52</v>
      </c>
      <c r="E37" s="19">
        <v>58.56</v>
      </c>
      <c r="F37" s="143"/>
      <c r="G37" s="144">
        <v>42</v>
      </c>
      <c r="H37" s="142">
        <f t="shared" si="2"/>
        <v>139.42857142857144</v>
      </c>
      <c r="I37" s="142">
        <f>H37*0.363</f>
        <v>50.612571428571435</v>
      </c>
      <c r="J37" s="142"/>
      <c r="K37" s="142"/>
      <c r="L37" s="142"/>
      <c r="M37" s="142">
        <f>H37+I37+J37+K37+L37</f>
        <v>190.0411428571429</v>
      </c>
      <c r="N37" s="142">
        <f t="shared" si="3"/>
        <v>1.9004114285714289</v>
      </c>
      <c r="O37" s="3" t="s">
        <v>621</v>
      </c>
      <c r="P37" s="145"/>
    </row>
    <row r="38" spans="1:16" s="146" customFormat="1" ht="12.75">
      <c r="A38" s="159" t="s">
        <v>425</v>
      </c>
      <c r="B38" s="140" t="s">
        <v>271</v>
      </c>
      <c r="C38" s="141" t="s">
        <v>52</v>
      </c>
      <c r="D38" s="141" t="s">
        <v>52</v>
      </c>
      <c r="E38" s="19">
        <v>58.56</v>
      </c>
      <c r="F38" s="143"/>
      <c r="G38" s="144">
        <v>22</v>
      </c>
      <c r="H38" s="142">
        <f t="shared" si="2"/>
        <v>266.1818181818182</v>
      </c>
      <c r="I38" s="142">
        <f>H38*0.363</f>
        <v>96.624</v>
      </c>
      <c r="J38" s="142"/>
      <c r="K38" s="142"/>
      <c r="L38" s="142"/>
      <c r="M38" s="142">
        <f>H38+I38+J38+K38+L38</f>
        <v>362.80581818181815</v>
      </c>
      <c r="N38" s="142">
        <f t="shared" si="3"/>
        <v>3.6280581818181816</v>
      </c>
      <c r="O38" s="3" t="s">
        <v>621</v>
      </c>
      <c r="P38" s="145"/>
    </row>
    <row r="39" spans="1:16" s="146" customFormat="1" ht="12.75">
      <c r="A39" s="159" t="s">
        <v>610</v>
      </c>
      <c r="B39" s="140" t="s">
        <v>271</v>
      </c>
      <c r="C39" s="141" t="s">
        <v>52</v>
      </c>
      <c r="D39" s="141" t="s">
        <v>52</v>
      </c>
      <c r="E39" s="19">
        <v>58.56</v>
      </c>
      <c r="F39" s="143"/>
      <c r="G39" s="144">
        <v>18</v>
      </c>
      <c r="H39" s="142">
        <f t="shared" si="2"/>
        <v>325.3333333333333</v>
      </c>
      <c r="I39" s="142">
        <f>H39*0.363</f>
        <v>118.09599999999999</v>
      </c>
      <c r="J39" s="142"/>
      <c r="K39" s="142"/>
      <c r="L39" s="142"/>
      <c r="M39" s="142">
        <f>H39+I39+J39+K39+L39</f>
        <v>443.4293333333333</v>
      </c>
      <c r="N39" s="142">
        <f t="shared" si="3"/>
        <v>4.434293333333333</v>
      </c>
      <c r="O39" s="3" t="s">
        <v>621</v>
      </c>
      <c r="P39" s="145"/>
    </row>
    <row r="40" spans="1:16" s="146" customFormat="1" ht="12.75">
      <c r="A40" s="159" t="s">
        <v>611</v>
      </c>
      <c r="B40" s="140" t="s">
        <v>271</v>
      </c>
      <c r="C40" s="141" t="s">
        <v>52</v>
      </c>
      <c r="D40" s="141" t="s">
        <v>52</v>
      </c>
      <c r="E40" s="19">
        <v>58.56</v>
      </c>
      <c r="F40" s="143"/>
      <c r="G40" s="144">
        <v>14</v>
      </c>
      <c r="H40" s="142">
        <f t="shared" si="2"/>
        <v>418.28571428571433</v>
      </c>
      <c r="I40" s="142">
        <f>H40*0.363</f>
        <v>151.8377142857143</v>
      </c>
      <c r="J40" s="142"/>
      <c r="K40" s="142"/>
      <c r="L40" s="142"/>
      <c r="M40" s="142">
        <f>H40+I40+J40+K40+L40</f>
        <v>570.1234285714286</v>
      </c>
      <c r="N40" s="142">
        <f t="shared" si="3"/>
        <v>5.7012342857142855</v>
      </c>
      <c r="O40" s="3" t="s">
        <v>621</v>
      </c>
      <c r="P40" s="145"/>
    </row>
    <row r="41" spans="1:15" ht="12.75" hidden="1">
      <c r="A41" s="158" t="s">
        <v>495</v>
      </c>
      <c r="B41" s="128" t="s">
        <v>285</v>
      </c>
      <c r="C41" s="126" t="s">
        <v>52</v>
      </c>
      <c r="D41" s="126" t="s">
        <v>52</v>
      </c>
      <c r="E41" s="19">
        <v>58.56</v>
      </c>
      <c r="F41" s="125"/>
      <c r="G41" s="129">
        <v>75</v>
      </c>
      <c r="H41" s="127">
        <f t="shared" si="2"/>
        <v>78.08</v>
      </c>
      <c r="I41" s="127">
        <f t="shared" si="1"/>
        <v>28.34304</v>
      </c>
      <c r="J41" s="127"/>
      <c r="K41" s="127"/>
      <c r="L41" s="127"/>
      <c r="M41" s="127">
        <f t="shared" si="0"/>
        <v>106.42304</v>
      </c>
      <c r="N41" s="127">
        <f t="shared" si="3"/>
        <v>1.0642304</v>
      </c>
      <c r="O41" s="129" t="s">
        <v>350</v>
      </c>
    </row>
    <row r="42" spans="1:15" ht="12.75" hidden="1">
      <c r="A42" s="158" t="s">
        <v>496</v>
      </c>
      <c r="B42" s="128" t="s">
        <v>286</v>
      </c>
      <c r="C42" s="126" t="s">
        <v>52</v>
      </c>
      <c r="D42" s="126" t="s">
        <v>52</v>
      </c>
      <c r="E42" s="19">
        <v>58.56</v>
      </c>
      <c r="F42" s="125"/>
      <c r="G42" s="129">
        <v>150</v>
      </c>
      <c r="H42" s="127">
        <f t="shared" si="2"/>
        <v>39.04</v>
      </c>
      <c r="I42" s="127">
        <f t="shared" si="1"/>
        <v>14.17152</v>
      </c>
      <c r="J42" s="127"/>
      <c r="K42" s="127"/>
      <c r="L42" s="127"/>
      <c r="M42" s="127">
        <f t="shared" si="0"/>
        <v>53.21152</v>
      </c>
      <c r="N42" s="127">
        <f>M42/10</f>
        <v>5.321152</v>
      </c>
      <c r="O42" s="129" t="s">
        <v>84</v>
      </c>
    </row>
    <row r="43" spans="1:15" ht="12.75" hidden="1">
      <c r="A43" s="158" t="s">
        <v>525</v>
      </c>
      <c r="B43" s="128" t="s">
        <v>289</v>
      </c>
      <c r="C43" s="133" t="s">
        <v>55</v>
      </c>
      <c r="D43" s="126" t="s">
        <v>52</v>
      </c>
      <c r="E43" s="19">
        <v>58.56</v>
      </c>
      <c r="F43" s="129"/>
      <c r="G43" s="129">
        <v>150</v>
      </c>
      <c r="H43" s="134">
        <f t="shared" si="2"/>
        <v>39.04</v>
      </c>
      <c r="I43" s="127">
        <f t="shared" si="1"/>
        <v>14.17152</v>
      </c>
      <c r="J43" s="127"/>
      <c r="K43" s="127"/>
      <c r="L43" s="127"/>
      <c r="M43" s="127">
        <f t="shared" si="0"/>
        <v>53.21152</v>
      </c>
      <c r="N43" s="127">
        <f>M43/10</f>
        <v>5.321152</v>
      </c>
      <c r="O43" s="129" t="s">
        <v>84</v>
      </c>
    </row>
    <row r="44" spans="1:15" ht="12.75" hidden="1">
      <c r="A44" s="158" t="s">
        <v>526</v>
      </c>
      <c r="B44" s="128" t="s">
        <v>293</v>
      </c>
      <c r="C44" s="130" t="s">
        <v>351</v>
      </c>
      <c r="D44" s="126" t="s">
        <v>52</v>
      </c>
      <c r="E44" s="19">
        <v>58.56</v>
      </c>
      <c r="F44" s="129"/>
      <c r="G44" s="129">
        <v>250</v>
      </c>
      <c r="H44" s="134">
        <f>(E44/G44)*1000</f>
        <v>234.24</v>
      </c>
      <c r="I44" s="127">
        <f t="shared" si="1"/>
        <v>85.02912</v>
      </c>
      <c r="J44" s="127"/>
      <c r="K44" s="127"/>
      <c r="L44" s="127"/>
      <c r="M44" s="127">
        <f t="shared" si="0"/>
        <v>319.26912000000004</v>
      </c>
      <c r="N44" s="127">
        <f>M44/100</f>
        <v>3.1926912000000005</v>
      </c>
      <c r="O44" s="126" t="s">
        <v>52</v>
      </c>
    </row>
    <row r="45" spans="1:15" ht="12.75" hidden="1">
      <c r="A45" s="158" t="s">
        <v>431</v>
      </c>
      <c r="B45" s="128" t="s">
        <v>288</v>
      </c>
      <c r="C45" s="129" t="s">
        <v>59</v>
      </c>
      <c r="D45" s="126" t="s">
        <v>52</v>
      </c>
      <c r="E45" s="19">
        <v>58.56</v>
      </c>
      <c r="F45" s="129"/>
      <c r="G45" s="129">
        <v>500</v>
      </c>
      <c r="H45" s="134">
        <f>(E45/G45)*1000</f>
        <v>117.12</v>
      </c>
      <c r="I45" s="127">
        <f t="shared" si="1"/>
        <v>42.51456</v>
      </c>
      <c r="J45" s="127"/>
      <c r="K45" s="127"/>
      <c r="L45" s="127"/>
      <c r="M45" s="127">
        <f t="shared" si="0"/>
        <v>159.63456000000002</v>
      </c>
      <c r="N45" s="127">
        <f>M45/100</f>
        <v>1.5963456000000003</v>
      </c>
      <c r="O45" s="129" t="s">
        <v>57</v>
      </c>
    </row>
    <row r="46" spans="1:16" s="21" customFormat="1" ht="12.75" hidden="1">
      <c r="A46" s="158" t="s">
        <v>432</v>
      </c>
      <c r="B46" s="128" t="s">
        <v>295</v>
      </c>
      <c r="C46" s="129" t="s">
        <v>592</v>
      </c>
      <c r="D46" s="135" t="s">
        <v>597</v>
      </c>
      <c r="E46" s="19">
        <v>58.56</v>
      </c>
      <c r="F46" s="129"/>
      <c r="G46" s="129">
        <v>80</v>
      </c>
      <c r="H46" s="134">
        <f>(E46/G46)*100</f>
        <v>73.2</v>
      </c>
      <c r="I46" s="127">
        <f t="shared" si="1"/>
        <v>26.5716</v>
      </c>
      <c r="J46" s="127"/>
      <c r="K46" s="127"/>
      <c r="L46" s="127"/>
      <c r="M46" s="127">
        <f t="shared" si="0"/>
        <v>99.7716</v>
      </c>
      <c r="N46" s="127">
        <f>M46/100</f>
        <v>0.997716</v>
      </c>
      <c r="O46" s="132" t="s">
        <v>586</v>
      </c>
      <c r="P46" s="20"/>
    </row>
    <row r="47" spans="1:16" s="151" customFormat="1" ht="12.75">
      <c r="A47" s="159" t="s">
        <v>427</v>
      </c>
      <c r="B47" s="144" t="s">
        <v>60</v>
      </c>
      <c r="C47" s="143" t="s">
        <v>596</v>
      </c>
      <c r="D47" s="15" t="s">
        <v>628</v>
      </c>
      <c r="E47" s="19">
        <v>58.56</v>
      </c>
      <c r="F47" s="143"/>
      <c r="G47" s="143">
        <v>2500</v>
      </c>
      <c r="H47" s="148">
        <f aca="true" t="shared" si="4" ref="H47:H55">(E47/G47)*1000</f>
        <v>23.424</v>
      </c>
      <c r="I47" s="142">
        <f t="shared" si="1"/>
        <v>8.502912</v>
      </c>
      <c r="J47" s="142"/>
      <c r="K47" s="142"/>
      <c r="L47" s="148"/>
      <c r="M47" s="148">
        <f t="shared" si="0"/>
        <v>31.926912</v>
      </c>
      <c r="N47" s="148">
        <f>M47/10</f>
        <v>3.1926912</v>
      </c>
      <c r="O47" s="143" t="s">
        <v>54</v>
      </c>
      <c r="P47" s="150"/>
    </row>
    <row r="48" spans="1:16" s="151" customFormat="1" ht="12.75">
      <c r="A48" s="159" t="s">
        <v>428</v>
      </c>
      <c r="B48" s="144" t="s">
        <v>62</v>
      </c>
      <c r="C48" s="141" t="s">
        <v>52</v>
      </c>
      <c r="D48" s="141" t="s">
        <v>52</v>
      </c>
      <c r="E48" s="19">
        <v>58.56</v>
      </c>
      <c r="F48" s="143"/>
      <c r="G48" s="143">
        <v>1250</v>
      </c>
      <c r="H48" s="148">
        <f t="shared" si="4"/>
        <v>46.848</v>
      </c>
      <c r="I48" s="142">
        <f t="shared" si="1"/>
        <v>17.005824</v>
      </c>
      <c r="J48" s="142"/>
      <c r="K48" s="142"/>
      <c r="L48" s="148"/>
      <c r="M48" s="148">
        <f t="shared" si="0"/>
        <v>63.853824</v>
      </c>
      <c r="N48" s="148">
        <f>M48/20</f>
        <v>3.1926912</v>
      </c>
      <c r="O48" s="143" t="s">
        <v>54</v>
      </c>
      <c r="P48" s="150"/>
    </row>
    <row r="49" spans="1:16" s="151" customFormat="1" ht="12.75">
      <c r="A49" s="159" t="s">
        <v>429</v>
      </c>
      <c r="B49" s="144" t="s">
        <v>64</v>
      </c>
      <c r="C49" s="141" t="s">
        <v>52</v>
      </c>
      <c r="D49" s="141" t="s">
        <v>52</v>
      </c>
      <c r="E49" s="19">
        <v>58.56</v>
      </c>
      <c r="F49" s="143"/>
      <c r="G49" s="143">
        <v>1100</v>
      </c>
      <c r="H49" s="148">
        <f t="shared" si="4"/>
        <v>53.236363636363635</v>
      </c>
      <c r="I49" s="142">
        <f t="shared" si="1"/>
        <v>19.3248</v>
      </c>
      <c r="J49" s="142"/>
      <c r="K49" s="142"/>
      <c r="L49" s="148"/>
      <c r="M49" s="148">
        <f t="shared" si="0"/>
        <v>72.56116363636363</v>
      </c>
      <c r="N49" s="148">
        <f>M49/10</f>
        <v>7.256116363636363</v>
      </c>
      <c r="O49" s="143" t="s">
        <v>54</v>
      </c>
      <c r="P49" s="150"/>
    </row>
    <row r="50" spans="1:16" s="151" customFormat="1" ht="12.75">
      <c r="A50" s="159" t="s">
        <v>437</v>
      </c>
      <c r="B50" s="144" t="s">
        <v>65</v>
      </c>
      <c r="C50" s="141" t="s">
        <v>52</v>
      </c>
      <c r="D50" s="15" t="s">
        <v>628</v>
      </c>
      <c r="E50" s="19">
        <v>58.56</v>
      </c>
      <c r="F50" s="143"/>
      <c r="G50" s="143">
        <v>1700</v>
      </c>
      <c r="H50" s="148">
        <f t="shared" si="4"/>
        <v>34.44705882352942</v>
      </c>
      <c r="I50" s="142">
        <f t="shared" si="1"/>
        <v>12.504282352941178</v>
      </c>
      <c r="J50" s="142"/>
      <c r="K50" s="142"/>
      <c r="L50" s="148"/>
      <c r="M50" s="148">
        <f t="shared" si="0"/>
        <v>46.95134117647059</v>
      </c>
      <c r="N50" s="148">
        <f>M50/10</f>
        <v>4.69513411764706</v>
      </c>
      <c r="O50" s="143" t="s">
        <v>54</v>
      </c>
      <c r="P50" s="150"/>
    </row>
    <row r="51" spans="1:16" s="151" customFormat="1" ht="12.75">
      <c r="A51" s="159" t="s">
        <v>531</v>
      </c>
      <c r="B51" s="144" t="s">
        <v>66</v>
      </c>
      <c r="C51" s="141" t="s">
        <v>52</v>
      </c>
      <c r="D51" s="141" t="s">
        <v>52</v>
      </c>
      <c r="E51" s="19">
        <v>58.56</v>
      </c>
      <c r="F51" s="143"/>
      <c r="G51" s="143">
        <v>1100</v>
      </c>
      <c r="H51" s="148">
        <f t="shared" si="4"/>
        <v>53.236363636363635</v>
      </c>
      <c r="I51" s="142">
        <f t="shared" si="1"/>
        <v>19.3248</v>
      </c>
      <c r="J51" s="142"/>
      <c r="K51" s="142"/>
      <c r="L51" s="148"/>
      <c r="M51" s="148">
        <f t="shared" si="0"/>
        <v>72.56116363636363</v>
      </c>
      <c r="N51" s="148">
        <f>M51/20</f>
        <v>3.6280581818181816</v>
      </c>
      <c r="O51" s="143" t="s">
        <v>63</v>
      </c>
      <c r="P51" s="150"/>
    </row>
    <row r="52" spans="1:16" s="146" customFormat="1" ht="12.75">
      <c r="A52" s="159" t="s">
        <v>439</v>
      </c>
      <c r="B52" s="144" t="s">
        <v>67</v>
      </c>
      <c r="C52" s="141" t="s">
        <v>52</v>
      </c>
      <c r="D52" s="141" t="s">
        <v>52</v>
      </c>
      <c r="E52" s="19">
        <v>58.56</v>
      </c>
      <c r="F52" s="143"/>
      <c r="G52" s="143">
        <v>900</v>
      </c>
      <c r="H52" s="148">
        <f t="shared" si="4"/>
        <v>65.06666666666668</v>
      </c>
      <c r="I52" s="142">
        <f t="shared" si="1"/>
        <v>23.619200000000003</v>
      </c>
      <c r="J52" s="142"/>
      <c r="K52" s="142"/>
      <c r="L52" s="148"/>
      <c r="M52" s="148">
        <f t="shared" si="0"/>
        <v>88.68586666666668</v>
      </c>
      <c r="N52" s="148">
        <f>M52/10</f>
        <v>8.868586666666669</v>
      </c>
      <c r="O52" s="143" t="s">
        <v>54</v>
      </c>
      <c r="P52" s="145"/>
    </row>
    <row r="53" spans="1:16" s="146" customFormat="1" ht="12.75">
      <c r="A53" s="159" t="s">
        <v>458</v>
      </c>
      <c r="B53" s="140" t="s">
        <v>304</v>
      </c>
      <c r="C53" s="141" t="s">
        <v>52</v>
      </c>
      <c r="D53" s="15" t="s">
        <v>628</v>
      </c>
      <c r="E53" s="19">
        <v>58.56</v>
      </c>
      <c r="F53" s="143"/>
      <c r="G53" s="143">
        <v>6000</v>
      </c>
      <c r="H53" s="148">
        <f t="shared" si="4"/>
        <v>9.76</v>
      </c>
      <c r="I53" s="142">
        <f t="shared" si="1"/>
        <v>3.54288</v>
      </c>
      <c r="J53" s="142"/>
      <c r="K53" s="142"/>
      <c r="L53" s="148"/>
      <c r="M53" s="148">
        <f t="shared" si="0"/>
        <v>13.30288</v>
      </c>
      <c r="N53" s="148">
        <f>M53/10</f>
        <v>1.330288</v>
      </c>
      <c r="O53" s="143" t="s">
        <v>54</v>
      </c>
      <c r="P53" s="145"/>
    </row>
    <row r="54" spans="1:16" s="146" customFormat="1" ht="12.75">
      <c r="A54" s="159" t="s">
        <v>538</v>
      </c>
      <c r="B54" s="140" t="s">
        <v>305</v>
      </c>
      <c r="C54" s="141" t="s">
        <v>52</v>
      </c>
      <c r="D54" s="141" t="s">
        <v>52</v>
      </c>
      <c r="E54" s="19">
        <v>58.56</v>
      </c>
      <c r="F54" s="143"/>
      <c r="G54" s="143">
        <v>3000</v>
      </c>
      <c r="H54" s="148">
        <f t="shared" si="4"/>
        <v>19.52</v>
      </c>
      <c r="I54" s="142">
        <f t="shared" si="1"/>
        <v>7.08576</v>
      </c>
      <c r="J54" s="142"/>
      <c r="K54" s="142"/>
      <c r="L54" s="148"/>
      <c r="M54" s="148">
        <f t="shared" si="0"/>
        <v>26.60576</v>
      </c>
      <c r="N54" s="148">
        <f>M54/20</f>
        <v>1.330288</v>
      </c>
      <c r="O54" s="143" t="s">
        <v>54</v>
      </c>
      <c r="P54" s="145"/>
    </row>
    <row r="55" spans="1:16" s="146" customFormat="1" ht="12.75">
      <c r="A55" s="159" t="s">
        <v>539</v>
      </c>
      <c r="B55" s="140" t="s">
        <v>306</v>
      </c>
      <c r="C55" s="141" t="s">
        <v>52</v>
      </c>
      <c r="D55" s="141" t="s">
        <v>52</v>
      </c>
      <c r="E55" s="19">
        <v>58.56</v>
      </c>
      <c r="F55" s="143"/>
      <c r="G55" s="143">
        <v>2500</v>
      </c>
      <c r="H55" s="148">
        <f t="shared" si="4"/>
        <v>23.424</v>
      </c>
      <c r="I55" s="142">
        <f t="shared" si="1"/>
        <v>8.502912</v>
      </c>
      <c r="J55" s="142"/>
      <c r="K55" s="142"/>
      <c r="L55" s="148"/>
      <c r="M55" s="148">
        <f t="shared" si="0"/>
        <v>31.926912</v>
      </c>
      <c r="N55" s="148">
        <f>M55/10</f>
        <v>3.1926912</v>
      </c>
      <c r="O55" s="147" t="s">
        <v>54</v>
      </c>
      <c r="P55" s="145"/>
    </row>
    <row r="56" spans="1:16" s="146" customFormat="1" ht="12.75">
      <c r="A56" s="159" t="s">
        <v>461</v>
      </c>
      <c r="B56" s="140" t="s">
        <v>308</v>
      </c>
      <c r="C56" s="147" t="s">
        <v>352</v>
      </c>
      <c r="D56" s="15" t="s">
        <v>628</v>
      </c>
      <c r="E56" s="19">
        <v>58.56</v>
      </c>
      <c r="F56" s="143"/>
      <c r="G56" s="143">
        <v>70</v>
      </c>
      <c r="H56" s="148">
        <f aca="true" t="shared" si="5" ref="H56:H71">(E56/G56)*100</f>
        <v>83.65714285714286</v>
      </c>
      <c r="I56" s="142">
        <f t="shared" si="1"/>
        <v>30.36754285714286</v>
      </c>
      <c r="J56" s="142"/>
      <c r="K56" s="142"/>
      <c r="L56" s="148"/>
      <c r="M56" s="148">
        <f t="shared" si="0"/>
        <v>114.02468571428571</v>
      </c>
      <c r="N56" s="148">
        <f>M56/100</f>
        <v>1.140246857142857</v>
      </c>
      <c r="O56" s="143" t="s">
        <v>577</v>
      </c>
      <c r="P56" s="145"/>
    </row>
    <row r="57" spans="1:16" s="146" customFormat="1" ht="12.75">
      <c r="A57" s="159" t="s">
        <v>462</v>
      </c>
      <c r="B57" s="140" t="s">
        <v>310</v>
      </c>
      <c r="C57" s="141" t="s">
        <v>52</v>
      </c>
      <c r="D57" s="141" t="s">
        <v>52</v>
      </c>
      <c r="E57" s="19">
        <v>58.56</v>
      </c>
      <c r="F57" s="143"/>
      <c r="G57" s="143">
        <v>50</v>
      </c>
      <c r="H57" s="148">
        <f t="shared" si="5"/>
        <v>117.12</v>
      </c>
      <c r="I57" s="142">
        <f t="shared" si="1"/>
        <v>42.51456</v>
      </c>
      <c r="J57" s="142"/>
      <c r="K57" s="142"/>
      <c r="L57" s="148"/>
      <c r="M57" s="148">
        <f t="shared" si="0"/>
        <v>159.63456000000002</v>
      </c>
      <c r="N57" s="148">
        <f>M57/100</f>
        <v>1.5963456000000003</v>
      </c>
      <c r="O57" s="143" t="s">
        <v>577</v>
      </c>
      <c r="P57" s="145"/>
    </row>
    <row r="58" spans="1:15" ht="12.75" hidden="1">
      <c r="A58" s="158" t="s">
        <v>435</v>
      </c>
      <c r="B58" s="128" t="s">
        <v>313</v>
      </c>
      <c r="C58" s="132" t="s">
        <v>595</v>
      </c>
      <c r="D58" s="126" t="s">
        <v>52</v>
      </c>
      <c r="E58" s="19">
        <v>58.56</v>
      </c>
      <c r="F58" s="125"/>
      <c r="G58" s="125">
        <v>225</v>
      </c>
      <c r="H58" s="131">
        <f t="shared" si="5"/>
        <v>26.02666666666667</v>
      </c>
      <c r="I58" s="127">
        <f t="shared" si="1"/>
        <v>9.447680000000002</v>
      </c>
      <c r="J58" s="127"/>
      <c r="K58" s="127"/>
      <c r="L58" s="131"/>
      <c r="M58" s="131">
        <f t="shared" si="0"/>
        <v>35.474346666666676</v>
      </c>
      <c r="N58" s="131">
        <f aca="true" t="shared" si="6" ref="N58:N67">M58/10</f>
        <v>3.5474346666666676</v>
      </c>
      <c r="O58" s="125" t="s">
        <v>353</v>
      </c>
    </row>
    <row r="59" spans="1:15" ht="12.75" hidden="1">
      <c r="A59" s="158" t="s">
        <v>436</v>
      </c>
      <c r="B59" s="128" t="s">
        <v>314</v>
      </c>
      <c r="C59" s="132" t="s">
        <v>592</v>
      </c>
      <c r="D59" s="126" t="s">
        <v>52</v>
      </c>
      <c r="E59" s="19">
        <v>58.56</v>
      </c>
      <c r="F59" s="125"/>
      <c r="G59" s="125">
        <v>500</v>
      </c>
      <c r="H59" s="131">
        <f t="shared" si="5"/>
        <v>11.712</v>
      </c>
      <c r="I59" s="127">
        <f t="shared" si="1"/>
        <v>4.251456</v>
      </c>
      <c r="J59" s="127"/>
      <c r="K59" s="127"/>
      <c r="L59" s="131"/>
      <c r="M59" s="131">
        <f t="shared" si="0"/>
        <v>15.963456</v>
      </c>
      <c r="N59" s="131">
        <f t="shared" si="6"/>
        <v>1.5963456</v>
      </c>
      <c r="O59" s="125" t="s">
        <v>587</v>
      </c>
    </row>
    <row r="60" spans="1:15" ht="12.75" hidden="1">
      <c r="A60" s="158" t="s">
        <v>470</v>
      </c>
      <c r="B60" s="129" t="s">
        <v>70</v>
      </c>
      <c r="C60" s="125" t="s">
        <v>71</v>
      </c>
      <c r="D60" s="126" t="s">
        <v>52</v>
      </c>
      <c r="E60" s="19">
        <v>58.56</v>
      </c>
      <c r="F60" s="125"/>
      <c r="G60" s="125">
        <v>150</v>
      </c>
      <c r="H60" s="131">
        <f t="shared" si="5"/>
        <v>39.04</v>
      </c>
      <c r="I60" s="127">
        <f t="shared" si="1"/>
        <v>14.17152</v>
      </c>
      <c r="J60" s="127"/>
      <c r="K60" s="127"/>
      <c r="L60" s="131"/>
      <c r="M60" s="131">
        <f t="shared" si="0"/>
        <v>53.21152</v>
      </c>
      <c r="N60" s="131">
        <f t="shared" si="6"/>
        <v>5.321152</v>
      </c>
      <c r="O60" s="125" t="s">
        <v>72</v>
      </c>
    </row>
    <row r="61" spans="1:15" ht="12.75" hidden="1">
      <c r="A61" s="158" t="s">
        <v>530</v>
      </c>
      <c r="B61" s="129" t="s">
        <v>73</v>
      </c>
      <c r="C61" s="126" t="s">
        <v>52</v>
      </c>
      <c r="D61" s="126" t="s">
        <v>597</v>
      </c>
      <c r="E61" s="19">
        <v>58.56</v>
      </c>
      <c r="F61" s="125"/>
      <c r="G61" s="125">
        <v>210</v>
      </c>
      <c r="H61" s="131">
        <f t="shared" si="5"/>
        <v>27.885714285714286</v>
      </c>
      <c r="I61" s="127">
        <f t="shared" si="1"/>
        <v>10.122514285714285</v>
      </c>
      <c r="J61" s="127"/>
      <c r="K61" s="127"/>
      <c r="L61" s="131"/>
      <c r="M61" s="131">
        <f t="shared" si="0"/>
        <v>38.008228571428575</v>
      </c>
      <c r="N61" s="131">
        <f t="shared" si="6"/>
        <v>3.8008228571428573</v>
      </c>
      <c r="O61" s="126" t="s">
        <v>52</v>
      </c>
    </row>
    <row r="62" spans="1:15" ht="12.75" hidden="1">
      <c r="A62" s="158" t="s">
        <v>471</v>
      </c>
      <c r="B62" s="129" t="s">
        <v>74</v>
      </c>
      <c r="C62" s="125" t="s">
        <v>594</v>
      </c>
      <c r="D62" s="126" t="s">
        <v>52</v>
      </c>
      <c r="E62" s="19">
        <v>58.56</v>
      </c>
      <c r="F62" s="125"/>
      <c r="G62" s="125">
        <v>400</v>
      </c>
      <c r="H62" s="131">
        <f t="shared" si="5"/>
        <v>14.64</v>
      </c>
      <c r="I62" s="127">
        <f t="shared" si="1"/>
        <v>5.31432</v>
      </c>
      <c r="J62" s="127"/>
      <c r="K62" s="127"/>
      <c r="L62" s="131"/>
      <c r="M62" s="131">
        <f t="shared" si="0"/>
        <v>19.954320000000003</v>
      </c>
      <c r="N62" s="131">
        <f t="shared" si="6"/>
        <v>1.9954320000000003</v>
      </c>
      <c r="O62" s="125" t="s">
        <v>589</v>
      </c>
    </row>
    <row r="63" spans="1:15" ht="12.75" hidden="1">
      <c r="A63" s="158" t="s">
        <v>472</v>
      </c>
      <c r="B63" s="129" t="s">
        <v>75</v>
      </c>
      <c r="C63" s="125" t="s">
        <v>216</v>
      </c>
      <c r="D63" s="126" t="s">
        <v>52</v>
      </c>
      <c r="E63" s="19">
        <v>58.56</v>
      </c>
      <c r="F63" s="125"/>
      <c r="G63" s="125">
        <v>150</v>
      </c>
      <c r="H63" s="131">
        <f t="shared" si="5"/>
        <v>39.04</v>
      </c>
      <c r="I63" s="127">
        <f t="shared" si="1"/>
        <v>14.17152</v>
      </c>
      <c r="J63" s="127"/>
      <c r="K63" s="127"/>
      <c r="L63" s="131"/>
      <c r="M63" s="131">
        <f t="shared" si="0"/>
        <v>53.21152</v>
      </c>
      <c r="N63" s="131">
        <f t="shared" si="6"/>
        <v>5.321152</v>
      </c>
      <c r="O63" s="125" t="s">
        <v>217</v>
      </c>
    </row>
    <row r="64" spans="1:15" ht="12.75" hidden="1">
      <c r="A64" s="158" t="s">
        <v>473</v>
      </c>
      <c r="B64" s="129" t="s">
        <v>76</v>
      </c>
      <c r="C64" s="125" t="s">
        <v>594</v>
      </c>
      <c r="D64" s="126" t="s">
        <v>52</v>
      </c>
      <c r="E64" s="19">
        <v>58.56</v>
      </c>
      <c r="F64" s="125"/>
      <c r="G64" s="125">
        <v>500</v>
      </c>
      <c r="H64" s="131">
        <f t="shared" si="5"/>
        <v>11.712</v>
      </c>
      <c r="I64" s="127">
        <f t="shared" si="1"/>
        <v>4.251456</v>
      </c>
      <c r="J64" s="127"/>
      <c r="K64" s="127"/>
      <c r="L64" s="131"/>
      <c r="M64" s="131">
        <f t="shared" si="0"/>
        <v>15.963456</v>
      </c>
      <c r="N64" s="131">
        <f t="shared" si="6"/>
        <v>1.5963456</v>
      </c>
      <c r="O64" s="125" t="s">
        <v>589</v>
      </c>
    </row>
    <row r="65" spans="1:15" ht="12.75" hidden="1">
      <c r="A65" s="158" t="s">
        <v>474</v>
      </c>
      <c r="B65" s="128" t="s">
        <v>326</v>
      </c>
      <c r="C65" s="126" t="s">
        <v>52</v>
      </c>
      <c r="D65" s="126" t="s">
        <v>597</v>
      </c>
      <c r="E65" s="19">
        <v>58.56</v>
      </c>
      <c r="F65" s="125"/>
      <c r="G65" s="125">
        <v>160</v>
      </c>
      <c r="H65" s="131">
        <f t="shared" si="5"/>
        <v>36.6</v>
      </c>
      <c r="I65" s="127">
        <f t="shared" si="1"/>
        <v>13.2858</v>
      </c>
      <c r="J65" s="127"/>
      <c r="K65" s="127"/>
      <c r="L65" s="131"/>
      <c r="M65" s="131">
        <f t="shared" si="0"/>
        <v>49.8858</v>
      </c>
      <c r="N65" s="131">
        <f t="shared" si="6"/>
        <v>4.988580000000001</v>
      </c>
      <c r="O65" s="125" t="s">
        <v>589</v>
      </c>
    </row>
    <row r="66" spans="1:15" ht="12.75" hidden="1">
      <c r="A66" s="158" t="s">
        <v>475</v>
      </c>
      <c r="B66" s="128" t="s">
        <v>331</v>
      </c>
      <c r="C66" s="126" t="s">
        <v>52</v>
      </c>
      <c r="D66" s="135" t="s">
        <v>580</v>
      </c>
      <c r="E66" s="19">
        <v>58.56</v>
      </c>
      <c r="F66" s="125"/>
      <c r="G66" s="125">
        <v>700</v>
      </c>
      <c r="H66" s="131">
        <f t="shared" si="5"/>
        <v>8.365714285714287</v>
      </c>
      <c r="I66" s="127">
        <f t="shared" si="1"/>
        <v>3.0367542857142857</v>
      </c>
      <c r="J66" s="127"/>
      <c r="K66" s="127"/>
      <c r="L66" s="131"/>
      <c r="M66" s="131">
        <f t="shared" si="0"/>
        <v>11.402468571428573</v>
      </c>
      <c r="N66" s="131">
        <f t="shared" si="6"/>
        <v>1.1402468571428572</v>
      </c>
      <c r="O66" s="125" t="s">
        <v>589</v>
      </c>
    </row>
    <row r="67" spans="1:15" ht="12.75" hidden="1">
      <c r="A67" s="158" t="s">
        <v>476</v>
      </c>
      <c r="B67" s="128" t="s">
        <v>333</v>
      </c>
      <c r="C67" s="126" t="s">
        <v>52</v>
      </c>
      <c r="D67" s="126" t="s">
        <v>343</v>
      </c>
      <c r="E67" s="19">
        <v>58.56</v>
      </c>
      <c r="F67" s="125"/>
      <c r="G67" s="125">
        <v>280</v>
      </c>
      <c r="H67" s="131">
        <f t="shared" si="5"/>
        <v>20.914285714285715</v>
      </c>
      <c r="I67" s="127">
        <f t="shared" si="1"/>
        <v>7.591885714285715</v>
      </c>
      <c r="J67" s="127"/>
      <c r="K67" s="127"/>
      <c r="L67" s="131"/>
      <c r="M67" s="131">
        <f t="shared" si="0"/>
        <v>28.506171428571427</v>
      </c>
      <c r="N67" s="131">
        <f t="shared" si="6"/>
        <v>2.8506171428571427</v>
      </c>
      <c r="O67" s="125" t="s">
        <v>589</v>
      </c>
    </row>
    <row r="68" spans="1:15" ht="12.75" hidden="1">
      <c r="A68" s="158" t="s">
        <v>505</v>
      </c>
      <c r="B68" s="128" t="s">
        <v>299</v>
      </c>
      <c r="C68" s="126" t="s">
        <v>52</v>
      </c>
      <c r="D68" s="135" t="s">
        <v>597</v>
      </c>
      <c r="E68" s="19">
        <v>58.56</v>
      </c>
      <c r="F68" s="129"/>
      <c r="G68" s="129">
        <v>52</v>
      </c>
      <c r="H68" s="134">
        <f t="shared" si="5"/>
        <v>112.61538461538463</v>
      </c>
      <c r="I68" s="127">
        <f t="shared" si="1"/>
        <v>40.879384615384616</v>
      </c>
      <c r="J68" s="127"/>
      <c r="K68" s="127"/>
      <c r="L68" s="127"/>
      <c r="M68" s="127">
        <f t="shared" si="0"/>
        <v>153.49476923076924</v>
      </c>
      <c r="N68" s="127">
        <f>M68/100</f>
        <v>1.5349476923076923</v>
      </c>
      <c r="O68" s="132" t="s">
        <v>586</v>
      </c>
    </row>
    <row r="69" spans="1:15" ht="12.75" hidden="1">
      <c r="A69" s="158" t="s">
        <v>506</v>
      </c>
      <c r="B69" s="128" t="s">
        <v>300</v>
      </c>
      <c r="C69" s="126" t="s">
        <v>52</v>
      </c>
      <c r="D69" s="126" t="s">
        <v>52</v>
      </c>
      <c r="E69" s="19">
        <v>58.56</v>
      </c>
      <c r="F69" s="129"/>
      <c r="G69" s="129">
        <v>20</v>
      </c>
      <c r="H69" s="134">
        <f t="shared" si="5"/>
        <v>292.8</v>
      </c>
      <c r="I69" s="127">
        <f t="shared" si="1"/>
        <v>106.2864</v>
      </c>
      <c r="J69" s="127"/>
      <c r="K69" s="127"/>
      <c r="L69" s="127"/>
      <c r="M69" s="127">
        <f t="shared" si="0"/>
        <v>399.0864</v>
      </c>
      <c r="N69" s="127">
        <f>M69/100</f>
        <v>3.990864</v>
      </c>
      <c r="O69" s="126" t="s">
        <v>52</v>
      </c>
    </row>
    <row r="70" spans="1:15" ht="12.75" hidden="1">
      <c r="A70" s="158" t="s">
        <v>531</v>
      </c>
      <c r="B70" s="129" t="s">
        <v>68</v>
      </c>
      <c r="C70" s="126" t="s">
        <v>52</v>
      </c>
      <c r="D70" s="126" t="s">
        <v>52</v>
      </c>
      <c r="E70" s="19">
        <v>58.56</v>
      </c>
      <c r="F70" s="125"/>
      <c r="G70" s="125">
        <v>900</v>
      </c>
      <c r="H70" s="131">
        <f t="shared" si="5"/>
        <v>6.506666666666668</v>
      </c>
      <c r="I70" s="127">
        <f t="shared" si="1"/>
        <v>2.3619200000000005</v>
      </c>
      <c r="J70" s="127"/>
      <c r="K70" s="127"/>
      <c r="L70" s="131"/>
      <c r="M70" s="131">
        <f t="shared" si="0"/>
        <v>8.868586666666669</v>
      </c>
      <c r="N70" s="131">
        <f>M70/10</f>
        <v>0.8868586666666669</v>
      </c>
      <c r="O70" s="132" t="s">
        <v>587</v>
      </c>
    </row>
    <row r="71" spans="1:15" ht="12.75" hidden="1">
      <c r="A71" s="158" t="s">
        <v>439</v>
      </c>
      <c r="B71" s="124" t="s">
        <v>126</v>
      </c>
      <c r="C71" s="129" t="s">
        <v>592</v>
      </c>
      <c r="D71" s="135" t="s">
        <v>597</v>
      </c>
      <c r="E71" s="19">
        <v>58.56</v>
      </c>
      <c r="F71" s="125"/>
      <c r="G71" s="125">
        <v>500</v>
      </c>
      <c r="H71" s="131">
        <f t="shared" si="5"/>
        <v>11.712</v>
      </c>
      <c r="I71" s="127">
        <f t="shared" si="1"/>
        <v>4.251456</v>
      </c>
      <c r="J71" s="127"/>
      <c r="K71" s="127"/>
      <c r="L71" s="131"/>
      <c r="M71" s="131">
        <f t="shared" si="0"/>
        <v>15.963456</v>
      </c>
      <c r="N71" s="131">
        <f>M71/10</f>
        <v>1.5963456</v>
      </c>
      <c r="O71" s="132" t="s">
        <v>587</v>
      </c>
    </row>
    <row r="72" spans="1:15" ht="12.75" hidden="1">
      <c r="A72" s="158" t="s">
        <v>440</v>
      </c>
      <c r="B72" s="128" t="s">
        <v>338</v>
      </c>
      <c r="C72" s="133" t="s">
        <v>357</v>
      </c>
      <c r="D72" s="135" t="s">
        <v>52</v>
      </c>
      <c r="E72" s="19">
        <v>58.56</v>
      </c>
      <c r="F72" s="136"/>
      <c r="G72" s="129">
        <v>15</v>
      </c>
      <c r="H72" s="127">
        <f>(E72/G72)*10</f>
        <v>39.040000000000006</v>
      </c>
      <c r="I72" s="127">
        <f t="shared" si="1"/>
        <v>14.171520000000001</v>
      </c>
      <c r="J72" s="127"/>
      <c r="K72" s="127"/>
      <c r="L72" s="127"/>
      <c r="M72" s="127">
        <f t="shared" si="0"/>
        <v>53.21152000000001</v>
      </c>
      <c r="N72" s="127">
        <f>M72/10</f>
        <v>5.3211520000000005</v>
      </c>
      <c r="O72" s="125" t="s">
        <v>586</v>
      </c>
    </row>
    <row r="73" spans="1:15" ht="12.75" hidden="1">
      <c r="A73" s="158" t="s">
        <v>441</v>
      </c>
      <c r="B73" s="128" t="s">
        <v>225</v>
      </c>
      <c r="C73" s="125" t="s">
        <v>246</v>
      </c>
      <c r="D73" s="135" t="s">
        <v>52</v>
      </c>
      <c r="E73" s="19">
        <v>58.56</v>
      </c>
      <c r="F73" s="136"/>
      <c r="G73" s="125">
        <v>350</v>
      </c>
      <c r="H73" s="131">
        <f>(E73/G73)*100</f>
        <v>16.731428571428573</v>
      </c>
      <c r="I73" s="127">
        <f t="shared" si="1"/>
        <v>6.0735085714285715</v>
      </c>
      <c r="J73" s="127"/>
      <c r="K73" s="127"/>
      <c r="L73" s="131"/>
      <c r="M73" s="131">
        <f t="shared" si="0"/>
        <v>22.804937142857145</v>
      </c>
      <c r="N73" s="131">
        <f>M73/10</f>
        <v>2.2804937142857145</v>
      </c>
      <c r="O73" s="125" t="s">
        <v>247</v>
      </c>
    </row>
    <row r="74" spans="1:15" ht="12.75" hidden="1">
      <c r="A74" s="158" t="s">
        <v>533</v>
      </c>
      <c r="B74" s="128" t="s">
        <v>230</v>
      </c>
      <c r="C74" s="132" t="s">
        <v>88</v>
      </c>
      <c r="D74" s="126" t="s">
        <v>52</v>
      </c>
      <c r="E74" s="19">
        <v>58.56</v>
      </c>
      <c r="F74" s="136"/>
      <c r="G74" s="125">
        <v>24</v>
      </c>
      <c r="H74" s="131">
        <f>(E74/G74)</f>
        <v>2.44</v>
      </c>
      <c r="I74" s="127">
        <f t="shared" si="1"/>
        <v>0.88572</v>
      </c>
      <c r="J74" s="127"/>
      <c r="K74" s="127"/>
      <c r="L74" s="131"/>
      <c r="M74" s="131">
        <f t="shared" si="0"/>
        <v>3.32572</v>
      </c>
      <c r="N74" s="131">
        <f>M74</f>
        <v>3.32572</v>
      </c>
      <c r="O74" s="125" t="s">
        <v>248</v>
      </c>
    </row>
    <row r="75" spans="1:15" ht="12.75" hidden="1">
      <c r="A75" s="158" t="s">
        <v>534</v>
      </c>
      <c r="B75" s="128" t="s">
        <v>232</v>
      </c>
      <c r="C75" s="126" t="s">
        <v>52</v>
      </c>
      <c r="D75" s="126" t="s">
        <v>52</v>
      </c>
      <c r="E75" s="19">
        <v>58.56</v>
      </c>
      <c r="F75" s="136"/>
      <c r="G75" s="125">
        <v>5</v>
      </c>
      <c r="H75" s="131">
        <f>(E75/G75)</f>
        <v>11.712</v>
      </c>
      <c r="I75" s="127">
        <f t="shared" si="1"/>
        <v>4.251456</v>
      </c>
      <c r="J75" s="127"/>
      <c r="K75" s="127"/>
      <c r="L75" s="131"/>
      <c r="M75" s="131">
        <f t="shared" si="0"/>
        <v>15.963456</v>
      </c>
      <c r="N75" s="131">
        <f>M75</f>
        <v>15.963456</v>
      </c>
      <c r="O75" s="125" t="s">
        <v>578</v>
      </c>
    </row>
    <row r="76" spans="1:15" ht="12.75" hidden="1">
      <c r="A76" s="158" t="s">
        <v>536</v>
      </c>
      <c r="B76" s="128" t="s">
        <v>233</v>
      </c>
      <c r="C76" s="126" t="s">
        <v>52</v>
      </c>
      <c r="D76" s="126" t="s">
        <v>52</v>
      </c>
      <c r="E76" s="19">
        <v>58.56</v>
      </c>
      <c r="F76" s="136"/>
      <c r="G76" s="125">
        <v>20</v>
      </c>
      <c r="H76" s="131">
        <f>(E76/G76)</f>
        <v>2.928</v>
      </c>
      <c r="I76" s="127">
        <f t="shared" si="1"/>
        <v>1.062864</v>
      </c>
      <c r="J76" s="127"/>
      <c r="K76" s="127"/>
      <c r="L76" s="131"/>
      <c r="M76" s="131">
        <f t="shared" si="0"/>
        <v>3.990864</v>
      </c>
      <c r="N76" s="131">
        <f>M76</f>
        <v>3.990864</v>
      </c>
      <c r="O76" s="125" t="s">
        <v>578</v>
      </c>
    </row>
    <row r="77" spans="1:15" ht="12.75" hidden="1">
      <c r="A77" s="158" t="s">
        <v>567</v>
      </c>
      <c r="B77" s="128" t="s">
        <v>236</v>
      </c>
      <c r="C77" s="125" t="s">
        <v>227</v>
      </c>
      <c r="D77" s="126" t="s">
        <v>52</v>
      </c>
      <c r="E77" s="19">
        <v>58.56</v>
      </c>
      <c r="F77" s="136"/>
      <c r="G77" s="125">
        <v>60</v>
      </c>
      <c r="H77" s="131">
        <f>(E77/G77)*10</f>
        <v>9.760000000000002</v>
      </c>
      <c r="I77" s="127">
        <f t="shared" si="1"/>
        <v>3.5428800000000003</v>
      </c>
      <c r="J77" s="127"/>
      <c r="K77" s="127"/>
      <c r="L77" s="131"/>
      <c r="M77" s="131">
        <f t="shared" si="0"/>
        <v>13.302880000000002</v>
      </c>
      <c r="N77" s="131">
        <f>M77/10</f>
        <v>1.3302880000000001</v>
      </c>
      <c r="O77" s="125" t="s">
        <v>248</v>
      </c>
    </row>
    <row r="78" spans="1:15" ht="12.75" hidden="1">
      <c r="A78" s="158" t="s">
        <v>568</v>
      </c>
      <c r="B78" s="128" t="s">
        <v>238</v>
      </c>
      <c r="C78" s="126" t="s">
        <v>52</v>
      </c>
      <c r="D78" s="126" t="s">
        <v>52</v>
      </c>
      <c r="E78" s="19">
        <v>58.56</v>
      </c>
      <c r="F78" s="136"/>
      <c r="G78" s="125">
        <v>40</v>
      </c>
      <c r="H78" s="131">
        <f>(E78/G78)*10</f>
        <v>14.64</v>
      </c>
      <c r="I78" s="127">
        <f t="shared" si="1"/>
        <v>5.31432</v>
      </c>
      <c r="J78" s="127"/>
      <c r="K78" s="127"/>
      <c r="L78" s="131"/>
      <c r="M78" s="131">
        <f t="shared" si="0"/>
        <v>19.954320000000003</v>
      </c>
      <c r="N78" s="131">
        <f>M78/10</f>
        <v>1.9954320000000003</v>
      </c>
      <c r="O78" s="126" t="s">
        <v>52</v>
      </c>
    </row>
    <row r="79" spans="1:15" ht="12.75" hidden="1">
      <c r="A79" s="158" t="s">
        <v>508</v>
      </c>
      <c r="B79" s="128" t="s">
        <v>239</v>
      </c>
      <c r="C79" s="126" t="s">
        <v>52</v>
      </c>
      <c r="D79" s="126" t="s">
        <v>52</v>
      </c>
      <c r="E79" s="19">
        <v>58.56</v>
      </c>
      <c r="F79" s="136"/>
      <c r="G79" s="125">
        <v>25</v>
      </c>
      <c r="H79" s="131">
        <f>(E79/G79)*10</f>
        <v>23.424</v>
      </c>
      <c r="I79" s="127">
        <f t="shared" si="1"/>
        <v>8.502912</v>
      </c>
      <c r="J79" s="127"/>
      <c r="K79" s="127"/>
      <c r="L79" s="131"/>
      <c r="M79" s="131">
        <f t="shared" si="0"/>
        <v>31.926912</v>
      </c>
      <c r="N79" s="131">
        <f>M79/10</f>
        <v>3.1926912</v>
      </c>
      <c r="O79" s="126" t="s">
        <v>52</v>
      </c>
    </row>
    <row r="80" spans="1:15" ht="12.75" hidden="1">
      <c r="A80" s="158" t="s">
        <v>569</v>
      </c>
      <c r="B80" s="128" t="s">
        <v>240</v>
      </c>
      <c r="C80" s="125" t="s">
        <v>88</v>
      </c>
      <c r="D80" s="126" t="s">
        <v>52</v>
      </c>
      <c r="E80" s="19">
        <v>58.56</v>
      </c>
      <c r="F80" s="136"/>
      <c r="G80" s="125">
        <v>17</v>
      </c>
      <c r="H80" s="131">
        <f>(E80/G80)</f>
        <v>3.4447058823529413</v>
      </c>
      <c r="I80" s="127">
        <f t="shared" si="1"/>
        <v>1.2504282352941176</v>
      </c>
      <c r="J80" s="127"/>
      <c r="K80" s="127"/>
      <c r="L80" s="131"/>
      <c r="M80" s="131">
        <f t="shared" si="0"/>
        <v>4.695134117647059</v>
      </c>
      <c r="N80" s="131">
        <f>M80</f>
        <v>4.695134117647059</v>
      </c>
      <c r="O80" s="125"/>
    </row>
    <row r="81" spans="1:15" ht="12.75" hidden="1">
      <c r="A81" s="158" t="s">
        <v>570</v>
      </c>
      <c r="B81" s="128" t="s">
        <v>241</v>
      </c>
      <c r="C81" s="126" t="s">
        <v>52</v>
      </c>
      <c r="D81" s="126" t="s">
        <v>52</v>
      </c>
      <c r="E81" s="19">
        <v>58.56</v>
      </c>
      <c r="F81" s="136"/>
      <c r="G81" s="125">
        <v>13</v>
      </c>
      <c r="H81" s="131">
        <f>(E81/G81)</f>
        <v>4.504615384615385</v>
      </c>
      <c r="I81" s="127">
        <f t="shared" si="1"/>
        <v>1.6351753846153847</v>
      </c>
      <c r="J81" s="127"/>
      <c r="K81" s="127"/>
      <c r="L81" s="131"/>
      <c r="M81" s="131">
        <f t="shared" si="0"/>
        <v>6.139790769230769</v>
      </c>
      <c r="N81" s="131">
        <f>M81</f>
        <v>6.139790769230769</v>
      </c>
      <c r="O81" s="125"/>
    </row>
    <row r="82" spans="1:15" ht="12.75" hidden="1">
      <c r="A82" s="158" t="s">
        <v>458</v>
      </c>
      <c r="B82" s="137" t="s">
        <v>318</v>
      </c>
      <c r="C82" s="125" t="s">
        <v>55</v>
      </c>
      <c r="D82" s="126" t="s">
        <v>343</v>
      </c>
      <c r="E82" s="19">
        <v>58.56</v>
      </c>
      <c r="F82" s="125"/>
      <c r="G82" s="125">
        <v>70</v>
      </c>
      <c r="H82" s="131">
        <f>(E82/G82)*100</f>
        <v>83.65714285714286</v>
      </c>
      <c r="I82" s="127">
        <f t="shared" si="1"/>
        <v>30.36754285714286</v>
      </c>
      <c r="J82" s="127"/>
      <c r="K82" s="127"/>
      <c r="L82" s="131"/>
      <c r="M82" s="131">
        <f t="shared" si="0"/>
        <v>114.02468571428571</v>
      </c>
      <c r="N82" s="131">
        <f>M82/100</f>
        <v>1.140246857142857</v>
      </c>
      <c r="O82" s="125" t="s">
        <v>350</v>
      </c>
    </row>
    <row r="83" spans="1:15" ht="12.75" hidden="1">
      <c r="A83" s="158" t="s">
        <v>538</v>
      </c>
      <c r="B83" s="128" t="s">
        <v>317</v>
      </c>
      <c r="C83" s="125" t="s">
        <v>77</v>
      </c>
      <c r="D83" s="126" t="s">
        <v>52</v>
      </c>
      <c r="E83" s="19">
        <v>58.56</v>
      </c>
      <c r="F83" s="125">
        <v>10</v>
      </c>
      <c r="G83" s="125"/>
      <c r="H83" s="127">
        <f>E83*F83</f>
        <v>585.6</v>
      </c>
      <c r="I83" s="127">
        <f t="shared" si="1"/>
        <v>212.5728</v>
      </c>
      <c r="J83" s="127"/>
      <c r="K83" s="127"/>
      <c r="L83" s="131"/>
      <c r="M83" s="131">
        <f t="shared" si="0"/>
        <v>798.1728</v>
      </c>
      <c r="N83" s="131">
        <f>M83</f>
        <v>798.1728</v>
      </c>
      <c r="O83" s="125"/>
    </row>
    <row r="84" spans="1:16" s="146" customFormat="1" ht="12.75">
      <c r="A84" s="159" t="s">
        <v>612</v>
      </c>
      <c r="B84" s="140" t="s">
        <v>323</v>
      </c>
      <c r="C84" s="143" t="s">
        <v>325</v>
      </c>
      <c r="D84" s="15" t="s">
        <v>604</v>
      </c>
      <c r="E84" s="19">
        <v>58.56</v>
      </c>
      <c r="F84" s="143">
        <v>1</v>
      </c>
      <c r="G84" s="143"/>
      <c r="H84" s="142">
        <f>E84*F84</f>
        <v>58.56</v>
      </c>
      <c r="I84" s="142">
        <f t="shared" si="1"/>
        <v>21.25728</v>
      </c>
      <c r="J84" s="142"/>
      <c r="K84" s="142"/>
      <c r="L84" s="148"/>
      <c r="M84" s="148">
        <f t="shared" si="0"/>
        <v>79.81728000000001</v>
      </c>
      <c r="N84" s="148">
        <f>M84</f>
        <v>79.81728000000001</v>
      </c>
      <c r="O84" s="152" t="s">
        <v>84</v>
      </c>
      <c r="P84" s="145"/>
    </row>
    <row r="85" spans="1:15" ht="12.75" hidden="1">
      <c r="A85" s="158" t="s">
        <v>459</v>
      </c>
      <c r="B85" s="128" t="s">
        <v>328</v>
      </c>
      <c r="C85" s="125" t="s">
        <v>354</v>
      </c>
      <c r="D85" s="126" t="s">
        <v>52</v>
      </c>
      <c r="E85" s="19">
        <v>58.56</v>
      </c>
      <c r="F85" s="125"/>
      <c r="G85" s="125">
        <v>40</v>
      </c>
      <c r="H85" s="131">
        <f>(E85/G85)*100</f>
        <v>146.4</v>
      </c>
      <c r="I85" s="127">
        <f t="shared" si="1"/>
        <v>53.1432</v>
      </c>
      <c r="J85" s="127"/>
      <c r="K85" s="127"/>
      <c r="L85" s="131"/>
      <c r="M85" s="131">
        <f t="shared" si="0"/>
        <v>199.5432</v>
      </c>
      <c r="N85" s="131">
        <f>M85/100</f>
        <v>1.995432</v>
      </c>
      <c r="O85" s="125" t="s">
        <v>355</v>
      </c>
    </row>
    <row r="86" spans="1:15" ht="12.75" hidden="1">
      <c r="A86" s="158" t="s">
        <v>460</v>
      </c>
      <c r="B86" s="128" t="s">
        <v>332</v>
      </c>
      <c r="C86" s="125" t="s">
        <v>78</v>
      </c>
      <c r="D86" s="126" t="s">
        <v>343</v>
      </c>
      <c r="E86" s="19">
        <v>58.56</v>
      </c>
      <c r="F86" s="125">
        <v>2</v>
      </c>
      <c r="G86" s="125"/>
      <c r="H86" s="127">
        <f>E86*F86</f>
        <v>117.12</v>
      </c>
      <c r="I86" s="127">
        <f t="shared" si="1"/>
        <v>42.51456</v>
      </c>
      <c r="J86" s="127"/>
      <c r="K86" s="127"/>
      <c r="L86" s="131"/>
      <c r="M86" s="131">
        <f t="shared" si="0"/>
        <v>159.63456000000002</v>
      </c>
      <c r="N86" s="131">
        <f>M86</f>
        <v>159.63456000000002</v>
      </c>
      <c r="O86" s="125"/>
    </row>
    <row r="87" spans="1:15" ht="12.75" hidden="1">
      <c r="A87" s="158" t="s">
        <v>461</v>
      </c>
      <c r="B87" s="129" t="s">
        <v>79</v>
      </c>
      <c r="C87" s="133" t="s">
        <v>593</v>
      </c>
      <c r="D87" s="135" t="s">
        <v>597</v>
      </c>
      <c r="E87" s="19">
        <v>58.56</v>
      </c>
      <c r="F87" s="129"/>
      <c r="G87" s="129">
        <v>300</v>
      </c>
      <c r="H87" s="127">
        <f>(E87/G87)*1000</f>
        <v>195.20000000000002</v>
      </c>
      <c r="I87" s="127">
        <f t="shared" si="1"/>
        <v>70.8576</v>
      </c>
      <c r="J87" s="127"/>
      <c r="K87" s="127"/>
      <c r="L87" s="127"/>
      <c r="M87" s="127">
        <f t="shared" si="0"/>
        <v>266.05760000000004</v>
      </c>
      <c r="N87" s="127">
        <f>M87/10</f>
        <v>26.605760000000004</v>
      </c>
      <c r="O87" s="129" t="s">
        <v>590</v>
      </c>
    </row>
    <row r="88" spans="1:15" ht="12.75" hidden="1">
      <c r="A88" s="158" t="s">
        <v>509</v>
      </c>
      <c r="B88" s="129" t="s">
        <v>128</v>
      </c>
      <c r="C88" s="133" t="s">
        <v>592</v>
      </c>
      <c r="D88" s="135" t="s">
        <v>343</v>
      </c>
      <c r="E88" s="19">
        <v>58.56</v>
      </c>
      <c r="F88" s="129"/>
      <c r="G88" s="129"/>
      <c r="H88" s="127"/>
      <c r="I88" s="127">
        <f t="shared" si="1"/>
        <v>0</v>
      </c>
      <c r="J88" s="127"/>
      <c r="K88" s="127"/>
      <c r="L88" s="127"/>
      <c r="M88" s="127"/>
      <c r="N88" s="138">
        <v>200.3</v>
      </c>
      <c r="O88" s="135" t="s">
        <v>52</v>
      </c>
    </row>
    <row r="89" spans="1:15" ht="12.75" hidden="1">
      <c r="A89" s="158" t="s">
        <v>510</v>
      </c>
      <c r="B89" s="129" t="s">
        <v>129</v>
      </c>
      <c r="C89" s="126" t="s">
        <v>52</v>
      </c>
      <c r="D89" s="135" t="s">
        <v>52</v>
      </c>
      <c r="E89" s="19">
        <v>58.56</v>
      </c>
      <c r="F89" s="129"/>
      <c r="G89" s="129"/>
      <c r="H89" s="127"/>
      <c r="I89" s="127">
        <f t="shared" si="1"/>
        <v>0</v>
      </c>
      <c r="J89" s="127"/>
      <c r="K89" s="127"/>
      <c r="L89" s="127"/>
      <c r="M89" s="127"/>
      <c r="N89" s="138">
        <v>362.4</v>
      </c>
      <c r="O89" s="135" t="s">
        <v>52</v>
      </c>
    </row>
    <row r="90" spans="1:15" ht="12.75" hidden="1">
      <c r="A90" s="158" t="s">
        <v>511</v>
      </c>
      <c r="B90" s="129" t="s">
        <v>132</v>
      </c>
      <c r="C90" s="126" t="s">
        <v>52</v>
      </c>
      <c r="D90" s="135" t="s">
        <v>52</v>
      </c>
      <c r="E90" s="19">
        <v>58.56</v>
      </c>
      <c r="F90" s="129"/>
      <c r="G90" s="129"/>
      <c r="H90" s="127"/>
      <c r="I90" s="127">
        <f aca="true" t="shared" si="7" ref="I90:I112">H90*0.363</f>
        <v>0</v>
      </c>
      <c r="J90" s="127"/>
      <c r="K90" s="127"/>
      <c r="L90" s="127"/>
      <c r="M90" s="127"/>
      <c r="N90" s="138">
        <v>524.5</v>
      </c>
      <c r="O90" s="135" t="s">
        <v>52</v>
      </c>
    </row>
    <row r="91" spans="1:15" ht="12.75" hidden="1">
      <c r="A91" s="158" t="s">
        <v>571</v>
      </c>
      <c r="B91" s="128" t="s">
        <v>369</v>
      </c>
      <c r="C91" s="133" t="s">
        <v>592</v>
      </c>
      <c r="D91" s="135"/>
      <c r="E91" s="19">
        <v>58.56</v>
      </c>
      <c r="F91" s="129"/>
      <c r="G91" s="129"/>
      <c r="H91" s="127"/>
      <c r="I91" s="127">
        <f t="shared" si="7"/>
        <v>0</v>
      </c>
      <c r="J91" s="127"/>
      <c r="K91" s="127"/>
      <c r="L91" s="127"/>
      <c r="M91" s="127"/>
      <c r="N91" s="138">
        <v>524.5</v>
      </c>
      <c r="O91" s="135"/>
    </row>
    <row r="92" spans="1:15" ht="12.75" hidden="1">
      <c r="A92" s="158" t="s">
        <v>572</v>
      </c>
      <c r="B92" s="128" t="s">
        <v>369</v>
      </c>
      <c r="C92" s="133" t="s">
        <v>370</v>
      </c>
      <c r="D92" s="135" t="s">
        <v>343</v>
      </c>
      <c r="E92" s="19">
        <v>58.56</v>
      </c>
      <c r="F92" s="129">
        <v>0.75</v>
      </c>
      <c r="G92" s="129"/>
      <c r="H92" s="127">
        <f>E92*F92</f>
        <v>43.92</v>
      </c>
      <c r="I92" s="127">
        <f t="shared" si="7"/>
        <v>15.94296</v>
      </c>
      <c r="J92" s="127"/>
      <c r="K92" s="127"/>
      <c r="L92" s="127"/>
      <c r="M92" s="127">
        <f>H92+I92+J92+K92+L92</f>
        <v>59.86296</v>
      </c>
      <c r="N92" s="127">
        <f>M92</f>
        <v>59.86296</v>
      </c>
      <c r="O92" s="135"/>
    </row>
    <row r="93" spans="1:15" ht="12.75" hidden="1">
      <c r="A93" s="158" t="s">
        <v>573</v>
      </c>
      <c r="B93" s="128" t="s">
        <v>371</v>
      </c>
      <c r="C93" s="133" t="s">
        <v>373</v>
      </c>
      <c r="D93" s="135" t="s">
        <v>52</v>
      </c>
      <c r="E93" s="19">
        <v>58.56</v>
      </c>
      <c r="F93" s="129">
        <v>3</v>
      </c>
      <c r="G93" s="129"/>
      <c r="H93" s="127">
        <f>E93*F93</f>
        <v>175.68</v>
      </c>
      <c r="I93" s="127">
        <f t="shared" si="7"/>
        <v>63.77184</v>
      </c>
      <c r="J93" s="127"/>
      <c r="K93" s="127"/>
      <c r="L93" s="127"/>
      <c r="M93" s="127">
        <f>H93+I93+J93+K93+L93</f>
        <v>239.45184</v>
      </c>
      <c r="N93" s="127">
        <f>M93</f>
        <v>239.45184</v>
      </c>
      <c r="O93" s="133"/>
    </row>
    <row r="94" spans="1:16" s="146" customFormat="1" ht="12.75">
      <c r="A94" s="160" t="s">
        <v>613</v>
      </c>
      <c r="B94" s="140" t="s">
        <v>376</v>
      </c>
      <c r="C94" s="47" t="s">
        <v>618</v>
      </c>
      <c r="D94" s="15" t="s">
        <v>604</v>
      </c>
      <c r="E94" s="19">
        <v>58.56</v>
      </c>
      <c r="F94" s="144"/>
      <c r="G94" s="144">
        <v>2</v>
      </c>
      <c r="H94" s="142">
        <f>(E94/G94)*100</f>
        <v>2928</v>
      </c>
      <c r="I94" s="142">
        <f t="shared" si="7"/>
        <v>1062.864</v>
      </c>
      <c r="J94" s="161"/>
      <c r="K94" s="161"/>
      <c r="L94" s="161"/>
      <c r="M94" s="142">
        <f>H94+I94+J94+K94+L94</f>
        <v>3990.864</v>
      </c>
      <c r="N94" s="142">
        <f>M94/100</f>
        <v>39.90864</v>
      </c>
      <c r="O94" s="47" t="s">
        <v>576</v>
      </c>
      <c r="P94" s="145"/>
    </row>
    <row r="95" spans="1:15" ht="12.75" hidden="1">
      <c r="A95" s="158" t="s">
        <v>545</v>
      </c>
      <c r="B95" s="128" t="s">
        <v>378</v>
      </c>
      <c r="C95" s="126" t="s">
        <v>52</v>
      </c>
      <c r="D95" s="135" t="s">
        <v>52</v>
      </c>
      <c r="E95" s="19">
        <v>58.56</v>
      </c>
      <c r="F95" s="129"/>
      <c r="G95" s="129">
        <v>110</v>
      </c>
      <c r="H95" s="127">
        <f>(E95/G95)*100</f>
        <v>53.236363636363635</v>
      </c>
      <c r="I95" s="127">
        <f t="shared" si="7"/>
        <v>19.3248</v>
      </c>
      <c r="J95" s="127"/>
      <c r="K95" s="127"/>
      <c r="L95" s="127"/>
      <c r="M95" s="127">
        <f>H95+I95+J95+K95+L95</f>
        <v>72.56116363636363</v>
      </c>
      <c r="N95" s="127">
        <f>M95/10</f>
        <v>7.256116363636363</v>
      </c>
      <c r="O95" s="133" t="s">
        <v>587</v>
      </c>
    </row>
    <row r="96" spans="1:15" ht="12.75" hidden="1">
      <c r="A96" s="158" t="s">
        <v>546</v>
      </c>
      <c r="B96" s="128" t="s">
        <v>375</v>
      </c>
      <c r="C96" s="133" t="s">
        <v>93</v>
      </c>
      <c r="D96" s="135" t="s">
        <v>52</v>
      </c>
      <c r="E96" s="19">
        <v>58.56</v>
      </c>
      <c r="F96" s="129"/>
      <c r="G96" s="129">
        <v>30</v>
      </c>
      <c r="H96" s="127">
        <f>(E96/G96)*10</f>
        <v>19.520000000000003</v>
      </c>
      <c r="I96" s="127">
        <f t="shared" si="7"/>
        <v>7.0857600000000005</v>
      </c>
      <c r="J96" s="127"/>
      <c r="K96" s="127"/>
      <c r="L96" s="127"/>
      <c r="M96" s="127">
        <f>H96+I96+J96+K96+L96</f>
        <v>26.605760000000004</v>
      </c>
      <c r="N96" s="127">
        <f>M96/10</f>
        <v>2.6605760000000003</v>
      </c>
      <c r="O96" s="133" t="s">
        <v>350</v>
      </c>
    </row>
    <row r="97" spans="1:15" ht="1.5" customHeight="1" hidden="1">
      <c r="A97" s="158"/>
      <c r="B97" s="128"/>
      <c r="C97" s="133"/>
      <c r="D97" s="135"/>
      <c r="E97" s="19">
        <v>58.56</v>
      </c>
      <c r="F97" s="129"/>
      <c r="G97" s="129"/>
      <c r="H97" s="127"/>
      <c r="I97" s="127">
        <f t="shared" si="7"/>
        <v>0</v>
      </c>
      <c r="J97" s="127"/>
      <c r="K97" s="127"/>
      <c r="L97" s="127"/>
      <c r="M97" s="127"/>
      <c r="N97" s="127"/>
      <c r="O97" s="133"/>
    </row>
    <row r="98" spans="1:15" ht="12.75" hidden="1">
      <c r="A98" s="158" t="s">
        <v>549</v>
      </c>
      <c r="B98" s="128" t="s">
        <v>386</v>
      </c>
      <c r="C98" s="133" t="s">
        <v>55</v>
      </c>
      <c r="D98" s="135" t="s">
        <v>52</v>
      </c>
      <c r="E98" s="19">
        <v>58.56</v>
      </c>
      <c r="F98" s="129"/>
      <c r="G98" s="129">
        <v>125</v>
      </c>
      <c r="H98" s="127">
        <f>(E98/G98)*100</f>
        <v>46.848</v>
      </c>
      <c r="I98" s="127">
        <f t="shared" si="7"/>
        <v>17.005824</v>
      </c>
      <c r="J98" s="127"/>
      <c r="K98" s="127"/>
      <c r="L98" s="127"/>
      <c r="M98" s="127">
        <f aca="true" t="shared" si="8" ref="M98:M109">H98+I98+J98+K98+L98</f>
        <v>63.853824</v>
      </c>
      <c r="N98" s="127">
        <f>M98/10</f>
        <v>6.3853824</v>
      </c>
      <c r="O98" s="133" t="s">
        <v>84</v>
      </c>
    </row>
    <row r="99" spans="1:15" ht="12.75" hidden="1">
      <c r="A99" s="158" t="s">
        <v>550</v>
      </c>
      <c r="B99" s="128" t="s">
        <v>388</v>
      </c>
      <c r="C99" s="133" t="s">
        <v>399</v>
      </c>
      <c r="D99" s="135" t="s">
        <v>52</v>
      </c>
      <c r="E99" s="19">
        <v>58.56</v>
      </c>
      <c r="F99" s="129"/>
      <c r="G99" s="129">
        <v>80</v>
      </c>
      <c r="H99" s="127">
        <f>(E99/G99)*100</f>
        <v>73.2</v>
      </c>
      <c r="I99" s="127">
        <f t="shared" si="7"/>
        <v>26.5716</v>
      </c>
      <c r="J99" s="127"/>
      <c r="K99" s="127"/>
      <c r="L99" s="127"/>
      <c r="M99" s="127">
        <f t="shared" si="8"/>
        <v>99.7716</v>
      </c>
      <c r="N99" s="127">
        <f>M99/100</f>
        <v>0.997716</v>
      </c>
      <c r="O99" s="133" t="s">
        <v>400</v>
      </c>
    </row>
    <row r="100" spans="1:15" ht="12.75" hidden="1">
      <c r="A100" s="158" t="s">
        <v>551</v>
      </c>
      <c r="B100" s="128" t="s">
        <v>391</v>
      </c>
      <c r="C100" s="126" t="s">
        <v>52</v>
      </c>
      <c r="D100" s="135" t="s">
        <v>52</v>
      </c>
      <c r="E100" s="19">
        <v>58.56</v>
      </c>
      <c r="F100" s="129"/>
      <c r="G100" s="129">
        <v>160</v>
      </c>
      <c r="H100" s="127">
        <f>(E100/G100)*100</f>
        <v>36.6</v>
      </c>
      <c r="I100" s="127">
        <f t="shared" si="7"/>
        <v>13.2858</v>
      </c>
      <c r="J100" s="127"/>
      <c r="K100" s="127"/>
      <c r="L100" s="127"/>
      <c r="M100" s="127">
        <f t="shared" si="8"/>
        <v>49.8858</v>
      </c>
      <c r="N100" s="127">
        <f>M100/10</f>
        <v>4.988580000000001</v>
      </c>
      <c r="O100" s="133" t="s">
        <v>401</v>
      </c>
    </row>
    <row r="101" spans="1:15" ht="12.75" hidden="1">
      <c r="A101" s="158" t="s">
        <v>547</v>
      </c>
      <c r="B101" s="128" t="s">
        <v>392</v>
      </c>
      <c r="C101" s="133" t="s">
        <v>396</v>
      </c>
      <c r="D101" s="135" t="s">
        <v>52</v>
      </c>
      <c r="E101" s="19">
        <v>58.56</v>
      </c>
      <c r="F101" s="129">
        <v>3</v>
      </c>
      <c r="G101" s="129"/>
      <c r="H101" s="127">
        <f>E101*F101</f>
        <v>175.68</v>
      </c>
      <c r="I101" s="127">
        <f t="shared" si="7"/>
        <v>63.77184</v>
      </c>
      <c r="J101" s="127"/>
      <c r="K101" s="127"/>
      <c r="L101" s="127"/>
      <c r="M101" s="127">
        <f t="shared" si="8"/>
        <v>239.45184</v>
      </c>
      <c r="N101" s="127">
        <f aca="true" t="shared" si="9" ref="N101:N106">M101</f>
        <v>239.45184</v>
      </c>
      <c r="O101" s="129"/>
    </row>
    <row r="102" spans="1:15" ht="12.75" hidden="1">
      <c r="A102" s="158" t="s">
        <v>548</v>
      </c>
      <c r="B102" s="128" t="s">
        <v>393</v>
      </c>
      <c r="C102" s="133" t="s">
        <v>398</v>
      </c>
      <c r="D102" s="135" t="s">
        <v>52</v>
      </c>
      <c r="E102" s="19">
        <v>58.56</v>
      </c>
      <c r="F102" s="129">
        <v>1</v>
      </c>
      <c r="G102" s="129"/>
      <c r="H102" s="127">
        <f>E102*F102</f>
        <v>58.56</v>
      </c>
      <c r="I102" s="127">
        <f t="shared" si="7"/>
        <v>21.25728</v>
      </c>
      <c r="J102" s="127"/>
      <c r="K102" s="127"/>
      <c r="L102" s="127"/>
      <c r="M102" s="127">
        <f t="shared" si="8"/>
        <v>79.81728000000001</v>
      </c>
      <c r="N102" s="127">
        <f t="shared" si="9"/>
        <v>79.81728000000001</v>
      </c>
      <c r="O102" s="129"/>
    </row>
    <row r="103" spans="1:15" ht="12.75" hidden="1">
      <c r="A103" s="158" t="s">
        <v>451</v>
      </c>
      <c r="B103" s="137" t="s">
        <v>81</v>
      </c>
      <c r="C103" s="132" t="s">
        <v>82</v>
      </c>
      <c r="D103" s="135" t="s">
        <v>52</v>
      </c>
      <c r="E103" s="19">
        <v>58.56</v>
      </c>
      <c r="F103" s="129">
        <v>3</v>
      </c>
      <c r="G103" s="129"/>
      <c r="H103" s="127">
        <f>E103*F103</f>
        <v>175.68</v>
      </c>
      <c r="I103" s="127">
        <f t="shared" si="7"/>
        <v>63.77184</v>
      </c>
      <c r="J103" s="127"/>
      <c r="K103" s="127"/>
      <c r="L103" s="127"/>
      <c r="M103" s="127">
        <f t="shared" si="8"/>
        <v>239.45184</v>
      </c>
      <c r="N103" s="127">
        <f t="shared" si="9"/>
        <v>239.45184</v>
      </c>
      <c r="O103" s="125"/>
    </row>
    <row r="104" spans="1:15" ht="12.75" hidden="1">
      <c r="A104" s="158" t="s">
        <v>477</v>
      </c>
      <c r="B104" s="128" t="s">
        <v>479</v>
      </c>
      <c r="C104" s="133" t="s">
        <v>356</v>
      </c>
      <c r="D104" s="135" t="s">
        <v>598</v>
      </c>
      <c r="E104" s="19">
        <v>58.56</v>
      </c>
      <c r="F104" s="125"/>
      <c r="G104" s="125">
        <v>42</v>
      </c>
      <c r="H104" s="127">
        <f>(E104/G104)*100</f>
        <v>139.42857142857144</v>
      </c>
      <c r="I104" s="127">
        <f t="shared" si="7"/>
        <v>50.612571428571435</v>
      </c>
      <c r="J104" s="127"/>
      <c r="K104" s="127"/>
      <c r="L104" s="127"/>
      <c r="M104" s="127">
        <f t="shared" si="8"/>
        <v>190.0411428571429</v>
      </c>
      <c r="N104" s="127">
        <f t="shared" si="9"/>
        <v>190.0411428571429</v>
      </c>
      <c r="O104" s="125"/>
    </row>
    <row r="105" spans="1:15" ht="12.75" hidden="1">
      <c r="A105" s="158" t="s">
        <v>552</v>
      </c>
      <c r="B105" s="128" t="s">
        <v>480</v>
      </c>
      <c r="C105" s="126" t="s">
        <v>52</v>
      </c>
      <c r="D105" s="135" t="s">
        <v>52</v>
      </c>
      <c r="E105" s="19">
        <v>58.56</v>
      </c>
      <c r="F105" s="136"/>
      <c r="G105" s="125">
        <v>17</v>
      </c>
      <c r="H105" s="127">
        <f>(E105/G105)*100</f>
        <v>344.47058823529414</v>
      </c>
      <c r="I105" s="127">
        <f t="shared" si="7"/>
        <v>125.04282352941178</v>
      </c>
      <c r="J105" s="127"/>
      <c r="K105" s="127"/>
      <c r="L105" s="127"/>
      <c r="M105" s="127">
        <f t="shared" si="8"/>
        <v>469.5134117647059</v>
      </c>
      <c r="N105" s="127">
        <f t="shared" si="9"/>
        <v>469.5134117647059</v>
      </c>
      <c r="O105" s="125"/>
    </row>
    <row r="106" spans="1:15" ht="12.75" hidden="1">
      <c r="A106" s="158" t="s">
        <v>553</v>
      </c>
      <c r="B106" s="128" t="s">
        <v>481</v>
      </c>
      <c r="C106" s="126" t="s">
        <v>52</v>
      </c>
      <c r="D106" s="135" t="s">
        <v>52</v>
      </c>
      <c r="E106" s="19">
        <v>58.56</v>
      </c>
      <c r="F106" s="136"/>
      <c r="G106" s="129">
        <v>45</v>
      </c>
      <c r="H106" s="127">
        <f>(E106/G106)*100</f>
        <v>130.13333333333335</v>
      </c>
      <c r="I106" s="127">
        <f t="shared" si="7"/>
        <v>47.238400000000006</v>
      </c>
      <c r="J106" s="127"/>
      <c r="K106" s="127"/>
      <c r="L106" s="127"/>
      <c r="M106" s="127">
        <f t="shared" si="8"/>
        <v>177.37173333333337</v>
      </c>
      <c r="N106" s="127">
        <f t="shared" si="9"/>
        <v>177.37173333333337</v>
      </c>
      <c r="O106" s="125"/>
    </row>
    <row r="107" spans="1:15" ht="12.75" hidden="1">
      <c r="A107" s="158" t="s">
        <v>555</v>
      </c>
      <c r="B107" s="128" t="s">
        <v>339</v>
      </c>
      <c r="C107" s="133" t="s">
        <v>55</v>
      </c>
      <c r="D107" s="135" t="s">
        <v>52</v>
      </c>
      <c r="E107" s="19">
        <v>58.56</v>
      </c>
      <c r="F107" s="136"/>
      <c r="G107" s="129">
        <v>275</v>
      </c>
      <c r="H107" s="127">
        <f>(E107/G107)*100</f>
        <v>21.294545454545457</v>
      </c>
      <c r="I107" s="127">
        <f t="shared" si="7"/>
        <v>7.729920000000001</v>
      </c>
      <c r="J107" s="127"/>
      <c r="K107" s="127"/>
      <c r="L107" s="127"/>
      <c r="M107" s="127">
        <f t="shared" si="8"/>
        <v>29.024465454545457</v>
      </c>
      <c r="N107" s="127">
        <f>M107/10</f>
        <v>2.902446545454546</v>
      </c>
      <c r="O107" s="125" t="s">
        <v>84</v>
      </c>
    </row>
    <row r="108" spans="1:15" ht="12.75" hidden="1">
      <c r="A108" s="158" t="s">
        <v>556</v>
      </c>
      <c r="B108" s="128" t="s">
        <v>341</v>
      </c>
      <c r="C108" s="133" t="s">
        <v>351</v>
      </c>
      <c r="D108" s="135" t="s">
        <v>52</v>
      </c>
      <c r="E108" s="19">
        <v>58.56</v>
      </c>
      <c r="F108" s="136"/>
      <c r="G108" s="129">
        <v>380</v>
      </c>
      <c r="H108" s="127">
        <f>(E108/G108)*1000</f>
        <v>154.10526315789474</v>
      </c>
      <c r="I108" s="127">
        <f t="shared" si="7"/>
        <v>55.94021052631579</v>
      </c>
      <c r="J108" s="127"/>
      <c r="K108" s="127"/>
      <c r="L108" s="127"/>
      <c r="M108" s="127">
        <f t="shared" si="8"/>
        <v>210.04547368421052</v>
      </c>
      <c r="N108" s="127">
        <f>M108/100</f>
        <v>2.100454736842105</v>
      </c>
      <c r="O108" s="125"/>
    </row>
    <row r="109" spans="1:15" ht="12.75" hidden="1">
      <c r="A109" s="158" t="s">
        <v>452</v>
      </c>
      <c r="B109" s="124" t="s">
        <v>165</v>
      </c>
      <c r="C109" s="125" t="s">
        <v>86</v>
      </c>
      <c r="D109" s="126" t="s">
        <v>598</v>
      </c>
      <c r="E109" s="19">
        <v>58.56</v>
      </c>
      <c r="F109" s="125"/>
      <c r="G109" s="125"/>
      <c r="H109" s="127" t="e">
        <f>(E109/G109)*1000</f>
        <v>#DIV/0!</v>
      </c>
      <c r="I109" s="127" t="e">
        <f t="shared" si="7"/>
        <v>#DIV/0!</v>
      </c>
      <c r="J109" s="127"/>
      <c r="K109" s="127"/>
      <c r="L109" s="127"/>
      <c r="M109" s="127" t="e">
        <f t="shared" si="8"/>
        <v>#DIV/0!</v>
      </c>
      <c r="N109" s="127">
        <v>48.27</v>
      </c>
      <c r="O109" s="125"/>
    </row>
    <row r="110" spans="1:15" ht="25.5" hidden="1">
      <c r="A110" s="158" t="s">
        <v>453</v>
      </c>
      <c r="B110" s="124" t="s">
        <v>167</v>
      </c>
      <c r="C110" s="139" t="s">
        <v>600</v>
      </c>
      <c r="D110" s="135" t="s">
        <v>598</v>
      </c>
      <c r="E110" s="19">
        <v>58.56</v>
      </c>
      <c r="F110" s="131"/>
      <c r="G110" s="125">
        <v>8</v>
      </c>
      <c r="H110" s="127">
        <f>(E110/G110)</f>
        <v>7.32</v>
      </c>
      <c r="I110" s="127">
        <f t="shared" si="7"/>
        <v>2.65716</v>
      </c>
      <c r="J110" s="127"/>
      <c r="K110" s="127"/>
      <c r="L110" s="127"/>
      <c r="M110" s="127">
        <v>6</v>
      </c>
      <c r="N110" s="127">
        <v>6</v>
      </c>
      <c r="O110" s="125"/>
    </row>
    <row r="111" spans="1:16" s="146" customFormat="1" ht="12.75">
      <c r="A111" s="159" t="s">
        <v>477</v>
      </c>
      <c r="B111" s="153" t="s">
        <v>167</v>
      </c>
      <c r="C111" s="143" t="s">
        <v>86</v>
      </c>
      <c r="D111" s="15" t="s">
        <v>604</v>
      </c>
      <c r="E111" s="19">
        <v>58.56</v>
      </c>
      <c r="F111" s="155">
        <v>0.5</v>
      </c>
      <c r="G111" s="143"/>
      <c r="H111" s="148">
        <f>E111*F111</f>
        <v>29.28</v>
      </c>
      <c r="I111" s="142">
        <f>H111*0.363</f>
        <v>10.62864</v>
      </c>
      <c r="J111" s="142"/>
      <c r="K111" s="142"/>
      <c r="L111" s="148"/>
      <c r="M111" s="148">
        <f>H111+I111+J111+K111+L111</f>
        <v>39.908640000000005</v>
      </c>
      <c r="N111" s="148">
        <f>M111</f>
        <v>39.908640000000005</v>
      </c>
      <c r="O111" s="3" t="s">
        <v>614</v>
      </c>
      <c r="P111" s="145"/>
    </row>
    <row r="112" spans="1:16" s="146" customFormat="1" ht="12.75">
      <c r="A112" s="160" t="s">
        <v>552</v>
      </c>
      <c r="B112" s="153" t="s">
        <v>167</v>
      </c>
      <c r="C112" s="143" t="s">
        <v>86</v>
      </c>
      <c r="D112" s="154" t="s">
        <v>52</v>
      </c>
      <c r="E112" s="19">
        <v>58.56</v>
      </c>
      <c r="F112" s="155">
        <v>0.5</v>
      </c>
      <c r="G112" s="143"/>
      <c r="H112" s="148">
        <f>E112*F112</f>
        <v>29.28</v>
      </c>
      <c r="I112" s="142">
        <f t="shared" si="7"/>
        <v>10.62864</v>
      </c>
      <c r="J112" s="142"/>
      <c r="K112" s="142"/>
      <c r="L112" s="148"/>
      <c r="M112" s="148">
        <f>H112+I112+J112+K112+L112</f>
        <v>39.908640000000005</v>
      </c>
      <c r="N112" s="148">
        <f>M112</f>
        <v>39.908640000000005</v>
      </c>
      <c r="O112" s="3" t="s">
        <v>614</v>
      </c>
      <c r="P112" s="145"/>
    </row>
    <row r="113" spans="1:15" ht="1.5" customHeight="1" hidden="1">
      <c r="A113" s="39"/>
      <c r="B113" s="25"/>
      <c r="C113" s="26"/>
      <c r="D113" s="117"/>
      <c r="E113" s="4"/>
      <c r="F113" s="3"/>
      <c r="G113" s="3"/>
      <c r="H113" s="4"/>
      <c r="I113" s="19"/>
      <c r="J113" s="19"/>
      <c r="K113" s="19"/>
      <c r="L113" s="4"/>
      <c r="M113" s="4"/>
      <c r="N113" s="4"/>
      <c r="O113" s="3"/>
    </row>
    <row r="114" spans="1:15" ht="12.75" hidden="1">
      <c r="A114" s="39" t="s">
        <v>558</v>
      </c>
      <c r="B114" s="25" t="s">
        <v>135</v>
      </c>
      <c r="C114" s="26" t="s">
        <v>109</v>
      </c>
      <c r="D114" s="117" t="s">
        <v>52</v>
      </c>
      <c r="E114" s="4"/>
      <c r="F114" s="3"/>
      <c r="G114" s="3"/>
      <c r="H114" s="4"/>
      <c r="I114" s="19"/>
      <c r="J114" s="19"/>
      <c r="K114" s="19"/>
      <c r="L114" s="4"/>
      <c r="M114" s="4"/>
      <c r="N114" s="116">
        <v>19.8</v>
      </c>
      <c r="O114" s="3"/>
    </row>
    <row r="115" spans="1:15" ht="12.75" hidden="1">
      <c r="A115" s="39" t="s">
        <v>561</v>
      </c>
      <c r="B115" s="25" t="s">
        <v>136</v>
      </c>
      <c r="C115" s="3" t="s">
        <v>516</v>
      </c>
      <c r="D115" s="117" t="s">
        <v>52</v>
      </c>
      <c r="E115" s="4"/>
      <c r="F115" s="3"/>
      <c r="G115" s="3"/>
      <c r="H115" s="4"/>
      <c r="I115" s="19"/>
      <c r="J115" s="19"/>
      <c r="K115" s="19"/>
      <c r="L115" s="4"/>
      <c r="M115" s="4"/>
      <c r="N115" s="116">
        <v>10.57</v>
      </c>
      <c r="O115" s="3"/>
    </row>
    <row r="116" spans="1:15" ht="12.75" hidden="1">
      <c r="A116" s="39" t="s">
        <v>562</v>
      </c>
      <c r="B116" s="25"/>
      <c r="C116" s="15" t="s">
        <v>52</v>
      </c>
      <c r="D116" s="15" t="s">
        <v>52</v>
      </c>
      <c r="E116" s="4"/>
      <c r="F116" s="3"/>
      <c r="G116" s="3"/>
      <c r="H116" s="4"/>
      <c r="I116" s="19"/>
      <c r="J116" s="19"/>
      <c r="K116" s="19"/>
      <c r="L116" s="4"/>
      <c r="M116" s="4"/>
      <c r="N116" s="4">
        <v>19.8</v>
      </c>
      <c r="O116" s="3"/>
    </row>
    <row r="117" spans="1:15" ht="12.75" hidden="1">
      <c r="A117" s="39" t="s">
        <v>563</v>
      </c>
      <c r="B117" s="31"/>
      <c r="C117" s="163" t="s">
        <v>591</v>
      </c>
      <c r="D117" s="164" t="s">
        <v>52</v>
      </c>
      <c r="E117" s="19"/>
      <c r="F117" s="17"/>
      <c r="G117" s="17"/>
      <c r="H117" s="19"/>
      <c r="I117" s="19"/>
      <c r="J117" s="19"/>
      <c r="K117" s="19"/>
      <c r="L117" s="19"/>
      <c r="M117" s="19"/>
      <c r="N117" s="116">
        <v>30.4</v>
      </c>
      <c r="O117" s="47"/>
    </row>
    <row r="118" spans="1:15" ht="12.75">
      <c r="A118" s="59"/>
      <c r="B118" s="63"/>
      <c r="C118" s="84"/>
      <c r="D118" s="83"/>
      <c r="E118" s="70"/>
      <c r="F118" s="20"/>
      <c r="G118" s="20"/>
      <c r="H118" s="70"/>
      <c r="I118" s="70"/>
      <c r="J118" s="70"/>
      <c r="K118" s="70"/>
      <c r="L118" s="70"/>
      <c r="M118" s="70"/>
      <c r="N118" s="70"/>
      <c r="O118" s="84"/>
    </row>
    <row r="119" spans="1:15" ht="12.75">
      <c r="A119" s="59"/>
      <c r="B119" s="63"/>
      <c r="C119" s="84" t="s">
        <v>624</v>
      </c>
      <c r="D119" s="83"/>
      <c r="E119" s="70"/>
      <c r="F119" s="20"/>
      <c r="G119" s="20"/>
      <c r="H119" s="70" t="s">
        <v>625</v>
      </c>
      <c r="I119" s="70"/>
      <c r="J119" s="70"/>
      <c r="K119" s="70"/>
      <c r="L119" s="70"/>
      <c r="M119" s="70"/>
      <c r="N119" s="70"/>
      <c r="O119" s="84"/>
    </row>
    <row r="120" spans="1:15" ht="12.75">
      <c r="A120" s="59"/>
      <c r="B120" s="63"/>
      <c r="C120" s="84"/>
      <c r="D120" s="83"/>
      <c r="E120" s="70"/>
      <c r="F120" s="20"/>
      <c r="G120" s="20"/>
      <c r="H120" s="70"/>
      <c r="I120" s="70"/>
      <c r="J120" s="70"/>
      <c r="K120" s="70"/>
      <c r="L120" s="70"/>
      <c r="M120" s="70"/>
      <c r="N120" s="70"/>
      <c r="O120" s="84"/>
    </row>
    <row r="121" spans="1:15" ht="12.75">
      <c r="A121" s="59"/>
      <c r="B121" s="63"/>
      <c r="C121" s="84"/>
      <c r="D121" s="83"/>
      <c r="E121" s="70"/>
      <c r="F121" s="20"/>
      <c r="G121" s="20"/>
      <c r="H121" s="70"/>
      <c r="I121" s="70"/>
      <c r="J121" s="70"/>
      <c r="K121" s="70"/>
      <c r="L121" s="70"/>
      <c r="M121" s="70"/>
      <c r="N121" s="70"/>
      <c r="O121" s="84"/>
    </row>
    <row r="122" spans="1:15" ht="12.75">
      <c r="A122" s="59"/>
      <c r="B122" s="63"/>
      <c r="C122" s="84"/>
      <c r="D122" s="83"/>
      <c r="E122" s="70"/>
      <c r="F122" s="20"/>
      <c r="G122" s="20"/>
      <c r="H122" s="70"/>
      <c r="I122" s="70"/>
      <c r="J122" s="70"/>
      <c r="K122" s="70"/>
      <c r="L122" s="70"/>
      <c r="M122" s="70"/>
      <c r="N122" s="70"/>
      <c r="O122" s="84"/>
    </row>
    <row r="123" spans="1:15" ht="12.75">
      <c r="A123" s="59"/>
      <c r="B123" s="63"/>
      <c r="C123" s="84"/>
      <c r="D123" s="83"/>
      <c r="E123" s="70"/>
      <c r="F123" s="20"/>
      <c r="G123" s="20"/>
      <c r="H123" s="70"/>
      <c r="I123" s="70"/>
      <c r="J123" s="70"/>
      <c r="K123" s="70"/>
      <c r="L123" s="70"/>
      <c r="M123" s="70"/>
      <c r="N123" s="70"/>
      <c r="O123" s="84"/>
    </row>
    <row r="124" spans="1:15" ht="12.75">
      <c r="A124" s="59"/>
      <c r="B124" s="63"/>
      <c r="C124" s="84"/>
      <c r="D124" s="83"/>
      <c r="E124" s="70"/>
      <c r="F124" s="20"/>
      <c r="G124" s="20"/>
      <c r="H124" s="70"/>
      <c r="I124" s="70"/>
      <c r="J124" s="70"/>
      <c r="K124" s="70"/>
      <c r="L124" s="70"/>
      <c r="M124" s="70"/>
      <c r="N124" s="70"/>
      <c r="O124" s="84"/>
    </row>
    <row r="125" spans="1:15" ht="12.75">
      <c r="A125" s="59"/>
      <c r="B125" s="63"/>
      <c r="C125" s="84"/>
      <c r="D125" s="83"/>
      <c r="E125" s="70"/>
      <c r="F125" s="20"/>
      <c r="G125" s="20"/>
      <c r="H125" s="70"/>
      <c r="I125" s="70"/>
      <c r="J125" s="70"/>
      <c r="K125" s="70"/>
      <c r="L125" s="70"/>
      <c r="M125" s="70"/>
      <c r="N125" s="70"/>
      <c r="O125" s="84"/>
    </row>
    <row r="126" spans="1:15" ht="12.75">
      <c r="A126" s="59"/>
      <c r="B126" s="63"/>
      <c r="C126" s="84"/>
      <c r="D126" s="83"/>
      <c r="E126" s="70"/>
      <c r="F126" s="20"/>
      <c r="G126" s="20"/>
      <c r="H126" s="70"/>
      <c r="I126" s="70"/>
      <c r="J126" s="70"/>
      <c r="K126" s="70"/>
      <c r="L126" s="70"/>
      <c r="M126" s="70"/>
      <c r="N126" s="70"/>
      <c r="O126" s="84"/>
    </row>
    <row r="127" spans="1:15" ht="12.75">
      <c r="A127" s="59"/>
      <c r="B127" s="63"/>
      <c r="C127" s="84"/>
      <c r="D127" s="83"/>
      <c r="E127" s="70"/>
      <c r="F127" s="20"/>
      <c r="G127" s="20"/>
      <c r="H127" s="70"/>
      <c r="I127" s="70"/>
      <c r="J127" s="70"/>
      <c r="K127" s="70"/>
      <c r="L127" s="70"/>
      <c r="M127" s="70"/>
      <c r="N127" s="70"/>
      <c r="O127" s="84"/>
    </row>
    <row r="128" spans="1:15" ht="12.75">
      <c r="A128" s="59"/>
      <c r="B128" s="63"/>
      <c r="C128" s="84"/>
      <c r="D128" s="83"/>
      <c r="E128" s="70"/>
      <c r="F128" s="20"/>
      <c r="G128" s="20"/>
      <c r="H128" s="70"/>
      <c r="I128" s="70"/>
      <c r="J128" s="70"/>
      <c r="K128" s="70"/>
      <c r="L128" s="70"/>
      <c r="M128" s="70"/>
      <c r="N128" s="70"/>
      <c r="O128" s="84"/>
    </row>
    <row r="129" spans="1:15" ht="12.75">
      <c r="A129" s="59"/>
      <c r="B129" s="85"/>
      <c r="C129" s="86"/>
      <c r="D129" s="83"/>
      <c r="E129" s="70"/>
      <c r="F129" s="20"/>
      <c r="G129" s="20"/>
      <c r="H129" s="70"/>
      <c r="I129" s="70"/>
      <c r="J129" s="70"/>
      <c r="K129" s="70"/>
      <c r="L129" s="70"/>
      <c r="M129" s="70"/>
      <c r="N129" s="70"/>
      <c r="O129" s="20"/>
    </row>
    <row r="130" spans="1:15" ht="12.75">
      <c r="A130" s="59"/>
      <c r="B130" s="59"/>
      <c r="C130" s="84"/>
      <c r="D130" s="83"/>
      <c r="E130" s="70"/>
      <c r="F130" s="7"/>
      <c r="G130" s="7"/>
      <c r="H130" s="70"/>
      <c r="I130" s="70"/>
      <c r="J130" s="70"/>
      <c r="K130" s="70"/>
      <c r="L130" s="70"/>
      <c r="M130" s="70"/>
      <c r="N130" s="70"/>
      <c r="O130" s="7"/>
    </row>
    <row r="131" spans="1:15" ht="12.75">
      <c r="A131" s="59"/>
      <c r="B131" s="59"/>
      <c r="C131" s="49"/>
      <c r="D131" s="83"/>
      <c r="E131" s="70"/>
      <c r="F131" s="87"/>
      <c r="G131" s="88"/>
      <c r="H131" s="70"/>
      <c r="I131" s="70"/>
      <c r="J131" s="70"/>
      <c r="K131" s="70"/>
      <c r="L131" s="70"/>
      <c r="M131" s="70"/>
      <c r="N131" s="70"/>
      <c r="O131" s="7"/>
    </row>
    <row r="132" spans="1:15" ht="12.75">
      <c r="A132" s="59"/>
      <c r="B132" s="59"/>
      <c r="C132" s="49"/>
      <c r="D132" s="83"/>
      <c r="E132" s="70"/>
      <c r="F132" s="87"/>
      <c r="G132" s="89"/>
      <c r="H132" s="70"/>
      <c r="I132" s="70"/>
      <c r="J132" s="70"/>
      <c r="K132" s="70"/>
      <c r="L132" s="70"/>
      <c r="M132" s="70"/>
      <c r="N132" s="70"/>
      <c r="O132" s="7"/>
    </row>
    <row r="133" spans="1:15" ht="12.75">
      <c r="A133" s="59"/>
      <c r="B133" s="59"/>
      <c r="C133" s="84"/>
      <c r="D133" s="83"/>
      <c r="E133" s="70"/>
      <c r="F133" s="87"/>
      <c r="G133" s="89"/>
      <c r="H133" s="70"/>
      <c r="I133" s="70"/>
      <c r="J133" s="70"/>
      <c r="K133" s="70"/>
      <c r="L133" s="70"/>
      <c r="M133" s="70"/>
      <c r="N133" s="70"/>
      <c r="O133" s="7"/>
    </row>
    <row r="134" spans="1:15" ht="12.75">
      <c r="A134" s="59"/>
      <c r="B134" s="59"/>
      <c r="C134" s="84"/>
      <c r="D134" s="83"/>
      <c r="E134" s="70"/>
      <c r="F134" s="87"/>
      <c r="G134" s="89"/>
      <c r="H134" s="70"/>
      <c r="I134" s="70"/>
      <c r="J134" s="70"/>
      <c r="K134" s="70"/>
      <c r="L134" s="70"/>
      <c r="M134" s="70"/>
      <c r="N134" s="70"/>
      <c r="O134" s="83"/>
    </row>
    <row r="135" spans="1:15" ht="12.75">
      <c r="A135" s="59"/>
      <c r="B135" s="63"/>
      <c r="C135" s="7"/>
      <c r="D135" s="83"/>
      <c r="E135" s="70"/>
      <c r="F135" s="87"/>
      <c r="G135" s="88"/>
      <c r="H135" s="8"/>
      <c r="I135" s="70"/>
      <c r="J135" s="70"/>
      <c r="K135" s="70"/>
      <c r="L135" s="8"/>
      <c r="M135" s="8"/>
      <c r="N135" s="8"/>
      <c r="O135" s="7"/>
    </row>
    <row r="136" spans="1:15" ht="12.75">
      <c r="A136" s="59"/>
      <c r="B136" s="63"/>
      <c r="C136" s="49"/>
      <c r="D136" s="49"/>
      <c r="E136" s="70"/>
      <c r="F136" s="87"/>
      <c r="G136" s="88"/>
      <c r="H136" s="8"/>
      <c r="I136" s="70"/>
      <c r="J136" s="70"/>
      <c r="K136" s="70"/>
      <c r="L136" s="8"/>
      <c r="M136" s="8"/>
      <c r="N136" s="8"/>
      <c r="O136" s="49"/>
    </row>
    <row r="137" spans="1:15" ht="12.75">
      <c r="A137" s="59"/>
      <c r="B137" s="20"/>
      <c r="C137" s="7"/>
      <c r="D137" s="49"/>
      <c r="E137" s="8"/>
      <c r="F137" s="7"/>
      <c r="G137" s="7"/>
      <c r="H137" s="8"/>
      <c r="I137" s="70"/>
      <c r="J137" s="70"/>
      <c r="K137" s="70"/>
      <c r="L137" s="8"/>
      <c r="M137" s="8"/>
      <c r="N137" s="8"/>
      <c r="O137" s="7"/>
    </row>
    <row r="138" spans="1:15" ht="12.75">
      <c r="A138" s="59"/>
      <c r="B138" s="20"/>
      <c r="C138" s="49"/>
      <c r="D138" s="49"/>
      <c r="E138" s="8"/>
      <c r="F138" s="7"/>
      <c r="G138" s="7"/>
      <c r="H138" s="8"/>
      <c r="I138" s="70"/>
      <c r="J138" s="70"/>
      <c r="K138" s="70"/>
      <c r="L138" s="8"/>
      <c r="M138" s="8"/>
      <c r="N138" s="8"/>
      <c r="O138" s="49"/>
    </row>
    <row r="139" spans="1:15" ht="12.75">
      <c r="A139" s="59"/>
      <c r="B139" s="20"/>
      <c r="C139" s="7"/>
      <c r="D139" s="49"/>
      <c r="E139" s="8"/>
      <c r="F139" s="7"/>
      <c r="G139" s="7"/>
      <c r="H139" s="8"/>
      <c r="I139" s="70"/>
      <c r="J139" s="70"/>
      <c r="K139" s="70"/>
      <c r="L139" s="8"/>
      <c r="M139" s="8"/>
      <c r="N139" s="8"/>
      <c r="O139" s="7"/>
    </row>
    <row r="140" spans="1:15" ht="12.75">
      <c r="A140" s="59"/>
      <c r="B140" s="20"/>
      <c r="C140" s="49"/>
      <c r="D140" s="49"/>
      <c r="E140" s="8"/>
      <c r="F140" s="7"/>
      <c r="G140" s="7"/>
      <c r="H140" s="8"/>
      <c r="I140" s="70"/>
      <c r="J140" s="70"/>
      <c r="K140" s="70"/>
      <c r="L140" s="8"/>
      <c r="M140" s="8"/>
      <c r="N140" s="8"/>
      <c r="O140" s="7"/>
    </row>
    <row r="141" spans="1:15" ht="12.75">
      <c r="A141" s="59"/>
      <c r="B141" s="20"/>
      <c r="C141" s="7"/>
      <c r="D141" s="49"/>
      <c r="E141" s="8"/>
      <c r="F141" s="7"/>
      <c r="G141" s="7"/>
      <c r="H141" s="8"/>
      <c r="I141" s="70"/>
      <c r="J141" s="70"/>
      <c r="K141" s="70"/>
      <c r="L141" s="8"/>
      <c r="M141" s="8"/>
      <c r="N141" s="8"/>
      <c r="O141" s="7"/>
    </row>
    <row r="142" spans="1:15" ht="12.75">
      <c r="A142" s="59"/>
      <c r="B142" s="20"/>
      <c r="C142" s="49"/>
      <c r="D142" s="49"/>
      <c r="E142" s="8"/>
      <c r="F142" s="7"/>
      <c r="G142" s="7"/>
      <c r="H142" s="8"/>
      <c r="I142" s="70"/>
      <c r="J142" s="70"/>
      <c r="K142" s="70"/>
      <c r="L142" s="8"/>
      <c r="M142" s="8"/>
      <c r="N142" s="8"/>
      <c r="O142" s="49"/>
    </row>
    <row r="143" spans="1:15" ht="12.75">
      <c r="A143" s="59"/>
      <c r="B143" s="20"/>
      <c r="C143" s="49"/>
      <c r="D143" s="49"/>
      <c r="E143" s="8"/>
      <c r="F143" s="7"/>
      <c r="G143" s="7"/>
      <c r="H143" s="8"/>
      <c r="I143" s="70"/>
      <c r="J143" s="70"/>
      <c r="K143" s="70"/>
      <c r="L143" s="8"/>
      <c r="M143" s="8"/>
      <c r="N143" s="8"/>
      <c r="O143" s="49"/>
    </row>
    <row r="144" spans="1:15" ht="12.75">
      <c r="A144" s="59"/>
      <c r="B144" s="20"/>
      <c r="C144" s="7"/>
      <c r="D144" s="49"/>
      <c r="E144" s="8"/>
      <c r="F144" s="7"/>
      <c r="G144" s="7"/>
      <c r="H144" s="8"/>
      <c r="I144" s="70"/>
      <c r="J144" s="70"/>
      <c r="K144" s="70"/>
      <c r="L144" s="8"/>
      <c r="M144" s="8"/>
      <c r="N144" s="8"/>
      <c r="O144" s="7"/>
    </row>
    <row r="145" spans="1:15" ht="12.75">
      <c r="A145" s="59"/>
      <c r="B145" s="20"/>
      <c r="C145" s="49"/>
      <c r="D145" s="49"/>
      <c r="E145" s="8"/>
      <c r="F145" s="7"/>
      <c r="G145" s="7"/>
      <c r="H145" s="8"/>
      <c r="I145" s="70"/>
      <c r="J145" s="70"/>
      <c r="K145" s="70"/>
      <c r="L145" s="8"/>
      <c r="M145" s="8"/>
      <c r="N145" s="8"/>
      <c r="O145" s="49"/>
    </row>
    <row r="146" spans="1:15" ht="12.75">
      <c r="A146" s="59"/>
      <c r="B146" s="20"/>
      <c r="C146" s="49"/>
      <c r="D146" s="49"/>
      <c r="E146" s="8"/>
      <c r="F146" s="7"/>
      <c r="G146" s="7"/>
      <c r="H146" s="8"/>
      <c r="I146" s="70"/>
      <c r="J146" s="70"/>
      <c r="K146" s="70"/>
      <c r="L146" s="8"/>
      <c r="M146" s="8"/>
      <c r="N146" s="8"/>
      <c r="O146" s="7"/>
    </row>
    <row r="147" spans="1:15" ht="12.75">
      <c r="A147" s="59"/>
      <c r="B147" s="20"/>
      <c r="C147" s="49"/>
      <c r="D147" s="49"/>
      <c r="E147" s="8"/>
      <c r="F147" s="7"/>
      <c r="G147" s="7"/>
      <c r="H147" s="8"/>
      <c r="I147" s="70"/>
      <c r="J147" s="70"/>
      <c r="K147" s="70"/>
      <c r="L147" s="8"/>
      <c r="M147" s="8"/>
      <c r="N147" s="8"/>
      <c r="O147" s="7"/>
    </row>
    <row r="148" spans="1:15" ht="12.75">
      <c r="A148" s="59"/>
      <c r="B148" s="20"/>
      <c r="C148" s="49"/>
      <c r="D148" s="49"/>
      <c r="E148" s="8"/>
      <c r="F148" s="7"/>
      <c r="G148" s="7"/>
      <c r="H148" s="8"/>
      <c r="I148" s="70"/>
      <c r="J148" s="70"/>
      <c r="K148" s="70"/>
      <c r="L148" s="8"/>
      <c r="M148" s="8"/>
      <c r="N148" s="8"/>
      <c r="O148" s="49"/>
    </row>
    <row r="149" spans="1:15" ht="12.75">
      <c r="A149" s="59"/>
      <c r="B149" s="20"/>
      <c r="C149" s="49"/>
      <c r="D149" s="49"/>
      <c r="E149" s="8"/>
      <c r="F149" s="7"/>
      <c r="G149" s="7"/>
      <c r="H149" s="8"/>
      <c r="I149" s="70"/>
      <c r="J149" s="70"/>
      <c r="K149" s="70"/>
      <c r="L149" s="8"/>
      <c r="M149" s="8"/>
      <c r="N149" s="8"/>
      <c r="O149" s="49"/>
    </row>
    <row r="150" spans="1:15" ht="12.75">
      <c r="A150" s="59"/>
      <c r="B150" s="20"/>
      <c r="C150" s="49"/>
      <c r="D150" s="49"/>
      <c r="E150" s="8"/>
      <c r="F150" s="7"/>
      <c r="G150" s="7"/>
      <c r="H150" s="8"/>
      <c r="I150" s="70"/>
      <c r="J150" s="70"/>
      <c r="K150" s="70"/>
      <c r="L150" s="8"/>
      <c r="M150" s="8"/>
      <c r="N150" s="8"/>
      <c r="O150" s="49"/>
    </row>
    <row r="151" spans="1:15" ht="12.75">
      <c r="A151" s="59"/>
      <c r="B151" s="20"/>
      <c r="C151" s="7"/>
      <c r="D151" s="49"/>
      <c r="E151" s="8"/>
      <c r="F151" s="7"/>
      <c r="G151" s="7"/>
      <c r="H151" s="8"/>
      <c r="I151" s="70"/>
      <c r="J151" s="70"/>
      <c r="K151" s="70"/>
      <c r="L151" s="8"/>
      <c r="M151" s="8"/>
      <c r="N151" s="8"/>
      <c r="O151" s="7"/>
    </row>
    <row r="152" spans="1:15" ht="12.75">
      <c r="A152" s="59"/>
      <c r="B152" s="20"/>
      <c r="C152" s="7"/>
      <c r="D152" s="49"/>
      <c r="E152" s="8"/>
      <c r="F152" s="7"/>
      <c r="G152" s="7"/>
      <c r="H152" s="8"/>
      <c r="I152" s="70"/>
      <c r="J152" s="70"/>
      <c r="K152" s="70"/>
      <c r="L152" s="8"/>
      <c r="M152" s="8"/>
      <c r="N152" s="8"/>
      <c r="O152" s="7"/>
    </row>
    <row r="153" spans="1:15" ht="12.75">
      <c r="A153" s="59"/>
      <c r="B153" s="20"/>
      <c r="C153" s="7"/>
      <c r="D153" s="49"/>
      <c r="E153" s="8"/>
      <c r="F153" s="7"/>
      <c r="G153" s="7"/>
      <c r="H153" s="8"/>
      <c r="I153" s="70"/>
      <c r="J153" s="70"/>
      <c r="K153" s="70"/>
      <c r="L153" s="8"/>
      <c r="M153" s="8"/>
      <c r="N153" s="8"/>
      <c r="O153" s="7"/>
    </row>
    <row r="154" spans="1:15" ht="12.75">
      <c r="A154" s="59"/>
      <c r="B154" s="20"/>
      <c r="C154" s="7"/>
      <c r="D154" s="49"/>
      <c r="E154" s="8"/>
      <c r="F154" s="7"/>
      <c r="G154" s="7"/>
      <c r="H154" s="8"/>
      <c r="I154" s="70"/>
      <c r="J154" s="70"/>
      <c r="K154" s="70"/>
      <c r="L154" s="8"/>
      <c r="M154" s="8"/>
      <c r="N154" s="8"/>
      <c r="O154" s="7"/>
    </row>
    <row r="155" spans="1:15" ht="12.75">
      <c r="A155" s="59"/>
      <c r="B155" s="20"/>
      <c r="C155" s="7"/>
      <c r="D155" s="49"/>
      <c r="E155" s="8"/>
      <c r="F155" s="7"/>
      <c r="G155" s="7"/>
      <c r="H155" s="8"/>
      <c r="I155" s="70"/>
      <c r="J155" s="70"/>
      <c r="K155" s="70"/>
      <c r="L155" s="8"/>
      <c r="M155" s="8"/>
      <c r="N155" s="8"/>
      <c r="O155" s="7"/>
    </row>
    <row r="156" spans="1:15" ht="12.75">
      <c r="A156" s="59"/>
      <c r="B156" s="71"/>
      <c r="C156" s="7"/>
      <c r="D156" s="49"/>
      <c r="E156" s="8"/>
      <c r="F156" s="7"/>
      <c r="G156" s="7"/>
      <c r="H156" s="8"/>
      <c r="I156" s="70"/>
      <c r="J156" s="70"/>
      <c r="K156" s="70"/>
      <c r="L156" s="8"/>
      <c r="M156" s="8"/>
      <c r="N156" s="8"/>
      <c r="O156" s="7"/>
    </row>
    <row r="157" spans="1:15" ht="12.75">
      <c r="A157" s="59"/>
      <c r="B157" s="71"/>
      <c r="C157" s="7"/>
      <c r="D157" s="49"/>
      <c r="E157" s="8"/>
      <c r="F157" s="7"/>
      <c r="G157" s="7"/>
      <c r="H157" s="8"/>
      <c r="I157" s="70"/>
      <c r="J157" s="70"/>
      <c r="K157" s="70"/>
      <c r="L157" s="8"/>
      <c r="M157" s="8"/>
      <c r="N157" s="8"/>
      <c r="O157" s="7"/>
    </row>
    <row r="158" spans="1:15" ht="12.75">
      <c r="A158" s="59"/>
      <c r="B158" s="71"/>
      <c r="C158" s="49"/>
      <c r="D158" s="49"/>
      <c r="E158" s="8"/>
      <c r="F158" s="7"/>
      <c r="G158" s="7"/>
      <c r="H158" s="8"/>
      <c r="I158" s="70"/>
      <c r="J158" s="70"/>
      <c r="K158" s="70"/>
      <c r="L158" s="8"/>
      <c r="M158" s="8"/>
      <c r="N158" s="8"/>
      <c r="O158" s="7"/>
    </row>
    <row r="159" spans="1:15" ht="12.75">
      <c r="A159" s="59"/>
      <c r="B159" s="71"/>
      <c r="C159" s="7"/>
      <c r="D159" s="49"/>
      <c r="E159" s="8"/>
      <c r="F159" s="7"/>
      <c r="G159" s="7"/>
      <c r="H159" s="8"/>
      <c r="I159" s="70"/>
      <c r="J159" s="70"/>
      <c r="K159" s="70"/>
      <c r="L159" s="8"/>
      <c r="M159" s="8"/>
      <c r="N159" s="8"/>
      <c r="O159" s="7"/>
    </row>
    <row r="160" spans="1:15" ht="12.75">
      <c r="A160" s="59"/>
      <c r="B160" s="71"/>
      <c r="C160" s="49"/>
      <c r="D160" s="49"/>
      <c r="E160" s="8"/>
      <c r="F160" s="7"/>
      <c r="G160" s="7"/>
      <c r="H160" s="8"/>
      <c r="I160" s="70"/>
      <c r="J160" s="70"/>
      <c r="K160" s="70"/>
      <c r="L160" s="8"/>
      <c r="M160" s="8"/>
      <c r="N160" s="8"/>
      <c r="O160" s="7"/>
    </row>
    <row r="161" spans="1:15" ht="12.75">
      <c r="A161" s="59"/>
      <c r="B161" s="71"/>
      <c r="C161" s="7"/>
      <c r="D161" s="49"/>
      <c r="E161" s="8"/>
      <c r="F161" s="7"/>
      <c r="G161" s="7"/>
      <c r="H161" s="8"/>
      <c r="I161" s="70"/>
      <c r="J161" s="70"/>
      <c r="K161" s="70"/>
      <c r="L161" s="8"/>
      <c r="M161" s="8"/>
      <c r="N161" s="8"/>
      <c r="O161" s="7"/>
    </row>
    <row r="162" spans="1:15" ht="12.75">
      <c r="A162" s="59"/>
      <c r="B162" s="71"/>
      <c r="C162" s="7"/>
      <c r="D162" s="49"/>
      <c r="E162" s="8"/>
      <c r="F162" s="7"/>
      <c r="G162" s="7"/>
      <c r="H162" s="8"/>
      <c r="I162" s="70"/>
      <c r="J162" s="70"/>
      <c r="K162" s="70"/>
      <c r="L162" s="8"/>
      <c r="M162" s="8"/>
      <c r="N162" s="8"/>
      <c r="O162" s="7"/>
    </row>
    <row r="163" spans="1:15" ht="12.75">
      <c r="A163" s="59"/>
      <c r="B163" s="71"/>
      <c r="C163" s="7"/>
      <c r="D163" s="49"/>
      <c r="E163" s="8"/>
      <c r="F163" s="7"/>
      <c r="G163" s="7"/>
      <c r="H163" s="8"/>
      <c r="I163" s="70"/>
      <c r="J163" s="70"/>
      <c r="K163" s="70"/>
      <c r="L163" s="8"/>
      <c r="M163" s="8"/>
      <c r="N163" s="8"/>
      <c r="O163" s="7"/>
    </row>
    <row r="164" spans="1:15" ht="12.75">
      <c r="A164" s="59"/>
      <c r="B164" s="71"/>
      <c r="C164" s="49"/>
      <c r="D164" s="49"/>
      <c r="E164" s="8"/>
      <c r="F164" s="7"/>
      <c r="G164" s="7"/>
      <c r="H164" s="8"/>
      <c r="I164" s="70"/>
      <c r="J164" s="70"/>
      <c r="K164" s="70"/>
      <c r="L164" s="8"/>
      <c r="M164" s="8"/>
      <c r="N164" s="8"/>
      <c r="O164" s="7"/>
    </row>
    <row r="165" spans="1:15" ht="12.75">
      <c r="A165" s="59"/>
      <c r="B165" s="71"/>
      <c r="C165" s="7"/>
      <c r="D165" s="49"/>
      <c r="E165" s="8"/>
      <c r="F165" s="8"/>
      <c r="G165" s="7"/>
      <c r="H165" s="8"/>
      <c r="I165" s="70"/>
      <c r="J165" s="70"/>
      <c r="K165" s="70"/>
      <c r="L165" s="8"/>
      <c r="M165" s="8"/>
      <c r="N165" s="8"/>
      <c r="O165" s="7"/>
    </row>
    <row r="166" spans="1:15" ht="12.75">
      <c r="A166" s="59"/>
      <c r="B166" s="71"/>
      <c r="C166" s="7"/>
      <c r="D166" s="49"/>
      <c r="E166" s="8"/>
      <c r="F166" s="7"/>
      <c r="G166" s="7"/>
      <c r="H166" s="8"/>
      <c r="I166" s="70"/>
      <c r="J166" s="70"/>
      <c r="K166" s="70"/>
      <c r="L166" s="8"/>
      <c r="M166" s="8"/>
      <c r="N166" s="8"/>
      <c r="O166" s="7"/>
    </row>
    <row r="167" spans="1:15" ht="12.75">
      <c r="A167" s="59"/>
      <c r="B167" s="71"/>
      <c r="C167" s="49"/>
      <c r="D167" s="49"/>
      <c r="E167" s="8"/>
      <c r="F167" s="7"/>
      <c r="G167" s="7"/>
      <c r="H167" s="8"/>
      <c r="I167" s="70"/>
      <c r="J167" s="70"/>
      <c r="K167" s="70"/>
      <c r="L167" s="8"/>
      <c r="M167" s="8"/>
      <c r="N167" s="8"/>
      <c r="O167" s="7"/>
    </row>
    <row r="168" spans="1:15" ht="12.75">
      <c r="A168" s="59"/>
      <c r="B168" s="71"/>
      <c r="C168" s="49"/>
      <c r="D168" s="49"/>
      <c r="E168" s="8"/>
      <c r="F168" s="7"/>
      <c r="G168" s="7"/>
      <c r="H168" s="8"/>
      <c r="I168" s="70"/>
      <c r="J168" s="70"/>
      <c r="K168" s="70"/>
      <c r="L168" s="8"/>
      <c r="M168" s="8"/>
      <c r="N168" s="8"/>
      <c r="O168" s="7"/>
    </row>
    <row r="169" spans="1:15" ht="12.75">
      <c r="A169" s="59"/>
      <c r="B169" s="71"/>
      <c r="C169" s="7"/>
      <c r="D169" s="49"/>
      <c r="E169" s="8"/>
      <c r="F169" s="7"/>
      <c r="G169" s="7"/>
      <c r="H169" s="8"/>
      <c r="I169" s="70"/>
      <c r="J169" s="70"/>
      <c r="K169" s="70"/>
      <c r="L169" s="8"/>
      <c r="M169" s="8"/>
      <c r="N169" s="8"/>
      <c r="O169" s="7"/>
    </row>
    <row r="170" spans="1:15" ht="12.75">
      <c r="A170" s="59"/>
      <c r="B170" s="71"/>
      <c r="C170" s="49"/>
      <c r="D170" s="49"/>
      <c r="E170" s="8"/>
      <c r="F170" s="7"/>
      <c r="G170" s="7"/>
      <c r="H170" s="8"/>
      <c r="I170" s="70"/>
      <c r="J170" s="70"/>
      <c r="K170" s="70"/>
      <c r="L170" s="8"/>
      <c r="M170" s="8"/>
      <c r="N170" s="8"/>
      <c r="O170" s="7"/>
    </row>
    <row r="171" spans="1:15" ht="12.75">
      <c r="A171" s="59"/>
      <c r="B171" s="71"/>
      <c r="C171" s="49"/>
      <c r="D171" s="49"/>
      <c r="E171" s="8"/>
      <c r="F171" s="7"/>
      <c r="G171" s="7"/>
      <c r="H171" s="8"/>
      <c r="I171" s="70"/>
      <c r="J171" s="70"/>
      <c r="K171" s="70"/>
      <c r="L171" s="8"/>
      <c r="M171" s="8"/>
      <c r="N171" s="8"/>
      <c r="O171" s="7"/>
    </row>
    <row r="172" spans="1:15" ht="12.75">
      <c r="A172" s="59"/>
      <c r="B172" s="20"/>
      <c r="C172" s="7"/>
      <c r="D172" s="49"/>
      <c r="E172" s="70"/>
      <c r="F172" s="7"/>
      <c r="G172" s="7"/>
      <c r="H172" s="8"/>
      <c r="I172" s="70"/>
      <c r="J172" s="70"/>
      <c r="K172" s="70"/>
      <c r="L172" s="8"/>
      <c r="M172" s="8"/>
      <c r="N172" s="8"/>
      <c r="O172" s="7"/>
    </row>
    <row r="173" spans="1:15" ht="12.75">
      <c r="A173" s="59"/>
      <c r="B173" s="20"/>
      <c r="C173" s="49"/>
      <c r="D173" s="49"/>
      <c r="E173" s="70"/>
      <c r="F173" s="7"/>
      <c r="G173" s="7"/>
      <c r="H173" s="8"/>
      <c r="I173" s="70"/>
      <c r="J173" s="70"/>
      <c r="K173" s="70"/>
      <c r="L173" s="8"/>
      <c r="M173" s="8"/>
      <c r="N173" s="8"/>
      <c r="O173" s="7"/>
    </row>
    <row r="174" spans="1:15" ht="12.75">
      <c r="A174" s="59"/>
      <c r="B174" s="20"/>
      <c r="C174" s="49"/>
      <c r="D174" s="49"/>
      <c r="E174" s="70"/>
      <c r="F174" s="7"/>
      <c r="G174" s="7"/>
      <c r="H174" s="8"/>
      <c r="I174" s="70"/>
      <c r="J174" s="70"/>
      <c r="K174" s="70"/>
      <c r="L174" s="8"/>
      <c r="M174" s="8"/>
      <c r="N174" s="8"/>
      <c r="O174" s="7"/>
    </row>
    <row r="175" spans="1:15" ht="12.75">
      <c r="A175" s="59"/>
      <c r="B175" s="71"/>
      <c r="C175" s="7"/>
      <c r="D175" s="49"/>
      <c r="E175" s="8"/>
      <c r="F175" s="7"/>
      <c r="G175" s="7"/>
      <c r="H175" s="8"/>
      <c r="I175" s="70"/>
      <c r="J175" s="70"/>
      <c r="K175" s="70"/>
      <c r="L175" s="8"/>
      <c r="M175" s="8"/>
      <c r="N175" s="8"/>
      <c r="O175" s="7"/>
    </row>
    <row r="176" spans="1:15" ht="12.75">
      <c r="A176" s="59"/>
      <c r="B176" s="71"/>
      <c r="C176" s="7"/>
      <c r="D176" s="49"/>
      <c r="E176" s="8"/>
      <c r="F176" s="7"/>
      <c r="G176" s="7"/>
      <c r="H176" s="8"/>
      <c r="I176" s="70"/>
      <c r="J176" s="70"/>
      <c r="K176" s="70"/>
      <c r="L176" s="8"/>
      <c r="M176" s="8"/>
      <c r="N176" s="8"/>
      <c r="O176" s="7"/>
    </row>
    <row r="177" spans="1:15" ht="12.75">
      <c r="A177" s="59"/>
      <c r="B177" s="71"/>
      <c r="C177" s="7"/>
      <c r="D177" s="49"/>
      <c r="E177" s="8"/>
      <c r="F177" s="7"/>
      <c r="G177" s="7"/>
      <c r="H177" s="8"/>
      <c r="I177" s="70"/>
      <c r="J177" s="70"/>
      <c r="K177" s="70"/>
      <c r="L177" s="8"/>
      <c r="M177" s="8"/>
      <c r="N177" s="8"/>
      <c r="O177" s="7"/>
    </row>
    <row r="178" spans="1:15" ht="12.75">
      <c r="A178" s="59"/>
      <c r="B178" s="71"/>
      <c r="C178" s="7"/>
      <c r="D178" s="49"/>
      <c r="E178" s="8"/>
      <c r="F178" s="7"/>
      <c r="G178" s="7"/>
      <c r="H178" s="8"/>
      <c r="I178" s="70"/>
      <c r="J178" s="70"/>
      <c r="K178" s="70"/>
      <c r="L178" s="8"/>
      <c r="M178" s="8"/>
      <c r="N178" s="8"/>
      <c r="O178" s="7"/>
    </row>
    <row r="179" spans="1:15" ht="12.75">
      <c r="A179" s="59"/>
      <c r="B179" s="71"/>
      <c r="C179" s="49"/>
      <c r="D179" s="49"/>
      <c r="E179" s="8"/>
      <c r="F179" s="7"/>
      <c r="G179" s="7"/>
      <c r="H179" s="8"/>
      <c r="I179" s="70"/>
      <c r="J179" s="70"/>
      <c r="K179" s="70"/>
      <c r="L179" s="8"/>
      <c r="M179" s="8"/>
      <c r="N179" s="8"/>
      <c r="O179" s="49"/>
    </row>
    <row r="180" spans="1:15" ht="12.75">
      <c r="A180" s="59"/>
      <c r="B180" s="71"/>
      <c r="C180" s="7"/>
      <c r="D180" s="49"/>
      <c r="E180" s="8"/>
      <c r="F180" s="7"/>
      <c r="G180" s="7"/>
      <c r="H180" s="8"/>
      <c r="I180" s="70"/>
      <c r="J180" s="70"/>
      <c r="K180" s="70"/>
      <c r="L180" s="8"/>
      <c r="M180" s="8"/>
      <c r="N180" s="8"/>
      <c r="O180" s="7"/>
    </row>
    <row r="181" spans="1:15" ht="12.75">
      <c r="A181" s="59"/>
      <c r="B181" s="71"/>
      <c r="C181" s="49"/>
      <c r="D181" s="49"/>
      <c r="E181" s="8"/>
      <c r="F181" s="7"/>
      <c r="G181" s="7"/>
      <c r="H181" s="8"/>
      <c r="I181" s="70"/>
      <c r="J181" s="70"/>
      <c r="K181" s="70"/>
      <c r="L181" s="8"/>
      <c r="M181" s="8"/>
      <c r="N181" s="8"/>
      <c r="O181" s="49"/>
    </row>
    <row r="182" spans="1:15" ht="12.75">
      <c r="A182" s="59"/>
      <c r="B182" s="71"/>
      <c r="C182" s="49"/>
      <c r="D182" s="49"/>
      <c r="E182" s="8"/>
      <c r="F182" s="7"/>
      <c r="G182" s="7"/>
      <c r="H182" s="8"/>
      <c r="I182" s="70"/>
      <c r="J182" s="70"/>
      <c r="K182" s="70"/>
      <c r="L182" s="8"/>
      <c r="M182" s="8"/>
      <c r="N182" s="8"/>
      <c r="O182" s="49"/>
    </row>
    <row r="183" spans="1:15" ht="12.75">
      <c r="A183" s="59"/>
      <c r="B183" s="71"/>
      <c r="C183" s="7"/>
      <c r="D183" s="49"/>
      <c r="E183" s="8"/>
      <c r="F183" s="7"/>
      <c r="G183" s="7"/>
      <c r="H183" s="8"/>
      <c r="I183" s="70"/>
      <c r="J183" s="70"/>
      <c r="K183" s="70"/>
      <c r="L183" s="8"/>
      <c r="M183" s="8"/>
      <c r="N183" s="8"/>
      <c r="O183" s="7"/>
    </row>
    <row r="184" spans="1:15" ht="12.75">
      <c r="A184" s="59"/>
      <c r="B184" s="71"/>
      <c r="C184" s="49"/>
      <c r="D184" s="49"/>
      <c r="E184" s="8"/>
      <c r="F184" s="7"/>
      <c r="G184" s="7"/>
      <c r="H184" s="8"/>
      <c r="I184" s="70"/>
      <c r="J184" s="70"/>
      <c r="K184" s="70"/>
      <c r="L184" s="8"/>
      <c r="M184" s="8"/>
      <c r="N184" s="8"/>
      <c r="O184" s="49"/>
    </row>
    <row r="185" spans="1:15" ht="12.75">
      <c r="A185" s="59"/>
      <c r="B185" s="71"/>
      <c r="C185" s="49"/>
      <c r="D185" s="49"/>
      <c r="E185" s="8"/>
      <c r="F185" s="7"/>
      <c r="G185" s="7"/>
      <c r="H185" s="8"/>
      <c r="I185" s="70"/>
      <c r="J185" s="70"/>
      <c r="K185" s="70"/>
      <c r="L185" s="8"/>
      <c r="M185" s="8"/>
      <c r="N185" s="8"/>
      <c r="O185" s="49"/>
    </row>
    <row r="186" spans="1:15" ht="12.75">
      <c r="A186" s="59"/>
      <c r="B186" s="20"/>
      <c r="C186" s="7"/>
      <c r="D186" s="49"/>
      <c r="E186" s="8"/>
      <c r="F186" s="7"/>
      <c r="G186" s="7"/>
      <c r="H186" s="8"/>
      <c r="I186" s="70"/>
      <c r="J186" s="70"/>
      <c r="K186" s="70"/>
      <c r="L186" s="8"/>
      <c r="M186" s="8"/>
      <c r="N186" s="8"/>
      <c r="O186" s="7"/>
    </row>
    <row r="187" spans="1:15" ht="12.75">
      <c r="A187" s="59"/>
      <c r="B187" s="71"/>
      <c r="C187" s="49"/>
      <c r="D187" s="49"/>
      <c r="E187" s="8"/>
      <c r="F187" s="7"/>
      <c r="G187" s="7"/>
      <c r="H187" s="8"/>
      <c r="I187" s="70"/>
      <c r="J187" s="70"/>
      <c r="K187" s="70"/>
      <c r="L187" s="8"/>
      <c r="M187" s="8"/>
      <c r="N187" s="8"/>
      <c r="O187" s="7"/>
    </row>
    <row r="188" spans="1:15" ht="12.75">
      <c r="A188" s="59"/>
      <c r="B188" s="71"/>
      <c r="C188" s="7"/>
      <c r="D188" s="49"/>
      <c r="E188" s="8"/>
      <c r="F188" s="7"/>
      <c r="G188" s="7"/>
      <c r="H188" s="8"/>
      <c r="I188" s="70"/>
      <c r="J188" s="70"/>
      <c r="K188" s="70"/>
      <c r="L188" s="8"/>
      <c r="M188" s="8"/>
      <c r="N188" s="8"/>
      <c r="O188" s="7"/>
    </row>
    <row r="189" spans="1:15" ht="12.75">
      <c r="A189" s="59"/>
      <c r="B189" s="71"/>
      <c r="C189" s="49"/>
      <c r="D189" s="49"/>
      <c r="E189" s="8"/>
      <c r="F189" s="7"/>
      <c r="G189" s="7"/>
      <c r="H189" s="8"/>
      <c r="I189" s="70"/>
      <c r="J189" s="70"/>
      <c r="K189" s="70"/>
      <c r="L189" s="8"/>
      <c r="M189" s="8"/>
      <c r="N189" s="8"/>
      <c r="O189" s="7"/>
    </row>
    <row r="190" spans="1:15" ht="12.75">
      <c r="A190" s="59"/>
      <c r="B190" s="71"/>
      <c r="C190" s="7"/>
      <c r="D190" s="49"/>
      <c r="E190" s="8"/>
      <c r="F190" s="7"/>
      <c r="G190" s="7"/>
      <c r="H190" s="8"/>
      <c r="I190" s="70"/>
      <c r="J190" s="70"/>
      <c r="K190" s="70"/>
      <c r="L190" s="8"/>
      <c r="M190" s="8"/>
      <c r="N190" s="8"/>
      <c r="O190" s="7"/>
    </row>
    <row r="191" spans="1:15" ht="12.75">
      <c r="A191" s="59"/>
      <c r="B191" s="71"/>
      <c r="C191" s="49"/>
      <c r="D191" s="49"/>
      <c r="E191" s="8"/>
      <c r="F191" s="7"/>
      <c r="G191" s="7"/>
      <c r="H191" s="8"/>
      <c r="I191" s="70"/>
      <c r="J191" s="70"/>
      <c r="K191" s="70"/>
      <c r="L191" s="8"/>
      <c r="M191" s="8"/>
      <c r="N191" s="8"/>
      <c r="O191" s="7"/>
    </row>
    <row r="192" spans="1:15" ht="12.75">
      <c r="A192" s="59"/>
      <c r="B192" s="71"/>
      <c r="C192" s="49"/>
      <c r="D192" s="49"/>
      <c r="E192" s="8"/>
      <c r="F192" s="7"/>
      <c r="G192" s="7"/>
      <c r="H192" s="8"/>
      <c r="I192" s="70"/>
      <c r="J192" s="70"/>
      <c r="K192" s="70"/>
      <c r="L192" s="8"/>
      <c r="M192" s="8"/>
      <c r="N192" s="8"/>
      <c r="O192" s="7"/>
    </row>
    <row r="193" spans="1:15" ht="12.75">
      <c r="A193" s="59"/>
      <c r="B193" s="71"/>
      <c r="C193" s="49"/>
      <c r="D193" s="49"/>
      <c r="E193" s="8"/>
      <c r="F193" s="7"/>
      <c r="G193" s="7"/>
      <c r="H193" s="8"/>
      <c r="I193" s="70"/>
      <c r="J193" s="70"/>
      <c r="K193" s="70"/>
      <c r="L193" s="8"/>
      <c r="M193" s="8"/>
      <c r="N193" s="8"/>
      <c r="O193" s="7"/>
    </row>
    <row r="194" spans="1:15" ht="12.75">
      <c r="A194" s="59"/>
      <c r="B194" s="71"/>
      <c r="C194" s="49"/>
      <c r="D194" s="49"/>
      <c r="E194" s="8"/>
      <c r="F194" s="7"/>
      <c r="G194" s="7"/>
      <c r="H194" s="8"/>
      <c r="I194" s="70"/>
      <c r="J194" s="70"/>
      <c r="K194" s="70"/>
      <c r="L194" s="8"/>
      <c r="M194" s="8"/>
      <c r="N194" s="8"/>
      <c r="O194" s="7"/>
    </row>
    <row r="195" spans="1:15" ht="12.75">
      <c r="A195" s="59"/>
      <c r="B195" s="71"/>
      <c r="C195" s="7"/>
      <c r="D195" s="49"/>
      <c r="E195" s="8"/>
      <c r="F195" s="7"/>
      <c r="G195" s="7"/>
      <c r="H195" s="8"/>
      <c r="I195" s="70"/>
      <c r="J195" s="70"/>
      <c r="K195" s="70"/>
      <c r="L195" s="8"/>
      <c r="M195" s="8"/>
      <c r="N195" s="8"/>
      <c r="O195" s="7"/>
    </row>
    <row r="196" spans="1:15" ht="12.75">
      <c r="A196" s="59"/>
      <c r="B196" s="71"/>
      <c r="C196" s="49"/>
      <c r="D196" s="49"/>
      <c r="E196" s="8"/>
      <c r="F196" s="7"/>
      <c r="G196" s="7"/>
      <c r="H196" s="8"/>
      <c r="I196" s="70"/>
      <c r="J196" s="70"/>
      <c r="K196" s="70"/>
      <c r="L196" s="8"/>
      <c r="M196" s="8"/>
      <c r="N196" s="8"/>
      <c r="O196" s="7"/>
    </row>
    <row r="197" spans="1:15" ht="12.75">
      <c r="A197" s="59"/>
      <c r="B197" s="71"/>
      <c r="C197" s="7"/>
      <c r="D197" s="49"/>
      <c r="E197" s="8"/>
      <c r="F197" s="7"/>
      <c r="G197" s="7"/>
      <c r="H197" s="8"/>
      <c r="I197" s="70"/>
      <c r="J197" s="70"/>
      <c r="K197" s="70"/>
      <c r="L197" s="8"/>
      <c r="M197" s="8"/>
      <c r="N197" s="8"/>
      <c r="O197" s="7"/>
    </row>
    <row r="198" spans="1:15" ht="12.75">
      <c r="A198" s="59"/>
      <c r="B198" s="71"/>
      <c r="C198" s="49"/>
      <c r="D198" s="49"/>
      <c r="E198" s="8"/>
      <c r="F198" s="7"/>
      <c r="G198" s="7"/>
      <c r="H198" s="8"/>
      <c r="I198" s="70"/>
      <c r="J198" s="70"/>
      <c r="K198" s="70"/>
      <c r="L198" s="8"/>
      <c r="M198" s="8"/>
      <c r="N198" s="8"/>
      <c r="O198" s="7"/>
    </row>
    <row r="199" spans="1:15" ht="12.75">
      <c r="A199" s="59"/>
      <c r="B199" s="71"/>
      <c r="C199" s="49"/>
      <c r="D199" s="49"/>
      <c r="E199" s="8"/>
      <c r="F199" s="7"/>
      <c r="G199" s="7"/>
      <c r="H199" s="8"/>
      <c r="I199" s="70"/>
      <c r="J199" s="70"/>
      <c r="K199" s="70"/>
      <c r="L199" s="8"/>
      <c r="M199" s="8"/>
      <c r="N199" s="8"/>
      <c r="O199" s="7"/>
    </row>
    <row r="200" spans="1:15" ht="12.75">
      <c r="A200" s="59"/>
      <c r="B200" s="71"/>
      <c r="C200" s="49"/>
      <c r="D200" s="49"/>
      <c r="E200" s="8"/>
      <c r="F200" s="7"/>
      <c r="G200" s="7"/>
      <c r="H200" s="8"/>
      <c r="I200" s="70"/>
      <c r="J200" s="70"/>
      <c r="K200" s="70"/>
      <c r="L200" s="8"/>
      <c r="M200" s="8"/>
      <c r="N200" s="8"/>
      <c r="O200" s="7"/>
    </row>
    <row r="201" spans="1:15" ht="12.75">
      <c r="A201" s="59"/>
      <c r="B201" s="71"/>
      <c r="C201" s="49"/>
      <c r="D201" s="49"/>
      <c r="E201" s="8"/>
      <c r="F201" s="7"/>
      <c r="G201" s="7"/>
      <c r="H201" s="8"/>
      <c r="I201" s="70"/>
      <c r="J201" s="70"/>
      <c r="K201" s="70"/>
      <c r="L201" s="8"/>
      <c r="M201" s="8"/>
      <c r="N201" s="8"/>
      <c r="O201" s="7"/>
    </row>
    <row r="202" spans="1:15" ht="12.75">
      <c r="A202" s="59"/>
      <c r="B202" s="71"/>
      <c r="C202" s="49"/>
      <c r="D202" s="49"/>
      <c r="E202" s="8"/>
      <c r="F202" s="7"/>
      <c r="G202" s="7"/>
      <c r="H202" s="8"/>
      <c r="I202" s="70"/>
      <c r="J202" s="70"/>
      <c r="K202" s="70"/>
      <c r="L202" s="8"/>
      <c r="M202" s="8"/>
      <c r="N202" s="8"/>
      <c r="O202" s="7"/>
    </row>
    <row r="203" spans="1:15" ht="12.75">
      <c r="A203" s="59"/>
      <c r="B203" s="71"/>
      <c r="C203" s="49"/>
      <c r="D203" s="49"/>
      <c r="E203" s="8"/>
      <c r="F203" s="7"/>
      <c r="G203" s="7"/>
      <c r="H203" s="8"/>
      <c r="I203" s="70"/>
      <c r="J203" s="70"/>
      <c r="K203" s="70"/>
      <c r="L203" s="8"/>
      <c r="M203" s="8"/>
      <c r="N203" s="8"/>
      <c r="O203" s="7"/>
    </row>
    <row r="204" spans="1:15" ht="12.75">
      <c r="A204" s="59"/>
      <c r="B204" s="71"/>
      <c r="C204" s="49"/>
      <c r="D204" s="49"/>
      <c r="E204" s="8"/>
      <c r="F204" s="7"/>
      <c r="G204" s="7"/>
      <c r="H204" s="8"/>
      <c r="I204" s="70"/>
      <c r="J204" s="70"/>
      <c r="K204" s="70"/>
      <c r="L204" s="8"/>
      <c r="M204" s="8"/>
      <c r="N204" s="8"/>
      <c r="O204" s="7"/>
    </row>
    <row r="205" spans="1:15" ht="12.75">
      <c r="A205" s="59"/>
      <c r="B205" s="71"/>
      <c r="C205" s="86"/>
      <c r="D205" s="49"/>
      <c r="E205" s="8"/>
      <c r="F205" s="7"/>
      <c r="G205" s="7"/>
      <c r="H205" s="8"/>
      <c r="I205" s="70"/>
      <c r="J205" s="70"/>
      <c r="K205" s="70"/>
      <c r="L205" s="8"/>
      <c r="M205" s="8"/>
      <c r="N205" s="8"/>
      <c r="O205" s="7"/>
    </row>
    <row r="206" spans="1:15" ht="12.75">
      <c r="A206" s="59"/>
      <c r="B206" s="71"/>
      <c r="C206" s="49"/>
      <c r="D206" s="49"/>
      <c r="E206" s="8"/>
      <c r="F206" s="7"/>
      <c r="G206" s="7"/>
      <c r="H206" s="8"/>
      <c r="I206" s="70"/>
      <c r="J206" s="70"/>
      <c r="K206" s="70"/>
      <c r="L206" s="8"/>
      <c r="M206" s="8"/>
      <c r="N206" s="8"/>
      <c r="O206" s="7"/>
    </row>
    <row r="207" spans="1:15" ht="12.75">
      <c r="A207" s="59"/>
      <c r="B207" s="71"/>
      <c r="C207" s="7"/>
      <c r="D207" s="49"/>
      <c r="E207" s="8"/>
      <c r="F207" s="7"/>
      <c r="G207" s="7"/>
      <c r="H207" s="8"/>
      <c r="I207" s="70"/>
      <c r="J207" s="70"/>
      <c r="K207" s="70"/>
      <c r="L207" s="8"/>
      <c r="M207" s="8"/>
      <c r="N207" s="8"/>
      <c r="O207" s="7"/>
    </row>
    <row r="208" spans="1:15" ht="12.75">
      <c r="A208" s="59"/>
      <c r="B208" s="71"/>
      <c r="C208" s="7"/>
      <c r="D208" s="49"/>
      <c r="E208" s="8"/>
      <c r="F208" s="7"/>
      <c r="G208" s="7"/>
      <c r="H208" s="8"/>
      <c r="I208" s="70"/>
      <c r="J208" s="70"/>
      <c r="K208" s="70"/>
      <c r="L208" s="8"/>
      <c r="M208" s="8"/>
      <c r="N208" s="8"/>
      <c r="O208" s="7"/>
    </row>
    <row r="209" spans="1:15" ht="12.75">
      <c r="A209" s="59"/>
      <c r="B209" s="71"/>
      <c r="C209" s="7"/>
      <c r="D209" s="49"/>
      <c r="E209" s="8"/>
      <c r="F209" s="7"/>
      <c r="G209" s="7"/>
      <c r="H209" s="8"/>
      <c r="I209" s="70"/>
      <c r="J209" s="70"/>
      <c r="K209" s="70"/>
      <c r="L209" s="8"/>
      <c r="M209" s="8"/>
      <c r="N209" s="8"/>
      <c r="O209" s="7"/>
    </row>
    <row r="210" spans="1:15" ht="12.75">
      <c r="A210" s="59"/>
      <c r="B210" s="71"/>
      <c r="C210" s="49"/>
      <c r="D210" s="49"/>
      <c r="E210" s="8"/>
      <c r="F210" s="7"/>
      <c r="G210" s="7"/>
      <c r="H210" s="8"/>
      <c r="I210" s="70"/>
      <c r="J210" s="70"/>
      <c r="K210" s="70"/>
      <c r="L210" s="8"/>
      <c r="M210" s="8"/>
      <c r="N210" s="8"/>
      <c r="O210" s="7"/>
    </row>
    <row r="211" spans="1:15" ht="12.75">
      <c r="A211" s="59"/>
      <c r="B211" s="71"/>
      <c r="C211" s="49"/>
      <c r="D211" s="49"/>
      <c r="E211" s="8"/>
      <c r="F211" s="7"/>
      <c r="G211" s="7"/>
      <c r="H211" s="8"/>
      <c r="I211" s="70"/>
      <c r="J211" s="70"/>
      <c r="K211" s="70"/>
      <c r="L211" s="8"/>
      <c r="M211" s="8"/>
      <c r="N211" s="8"/>
      <c r="O211" s="7"/>
    </row>
    <row r="212" spans="1:15" ht="12.75">
      <c r="A212" s="59"/>
      <c r="B212" s="71"/>
      <c r="C212" s="49"/>
      <c r="D212" s="49"/>
      <c r="E212" s="8"/>
      <c r="F212" s="7"/>
      <c r="G212" s="7"/>
      <c r="H212" s="8"/>
      <c r="I212" s="70"/>
      <c r="J212" s="70"/>
      <c r="K212" s="70"/>
      <c r="L212" s="8"/>
      <c r="M212" s="8"/>
      <c r="N212" s="8"/>
      <c r="O212" s="7"/>
    </row>
    <row r="213" spans="1:15" ht="12.75">
      <c r="A213" s="59"/>
      <c r="B213" s="71"/>
      <c r="C213" s="90"/>
      <c r="D213" s="49"/>
      <c r="E213" s="8"/>
      <c r="F213" s="7"/>
      <c r="G213" s="7"/>
      <c r="H213" s="8"/>
      <c r="I213" s="70"/>
      <c r="J213" s="70"/>
      <c r="K213" s="70"/>
      <c r="L213" s="8"/>
      <c r="M213" s="8"/>
      <c r="N213" s="8"/>
      <c r="O213" s="7"/>
    </row>
    <row r="214" spans="1:15" ht="12.75">
      <c r="A214" s="59"/>
      <c r="B214" s="71"/>
      <c r="C214" s="49"/>
      <c r="D214" s="49"/>
      <c r="E214" s="8"/>
      <c r="F214" s="7"/>
      <c r="G214" s="7"/>
      <c r="H214" s="8"/>
      <c r="I214" s="70"/>
      <c r="J214" s="70"/>
      <c r="K214" s="70"/>
      <c r="L214" s="8"/>
      <c r="M214" s="8"/>
      <c r="N214" s="8"/>
      <c r="O214" s="7"/>
    </row>
    <row r="215" spans="1:15" ht="12.75">
      <c r="A215" s="59"/>
      <c r="B215" s="71"/>
      <c r="C215" s="49"/>
      <c r="D215" s="49"/>
      <c r="E215" s="8"/>
      <c r="F215" s="7"/>
      <c r="G215" s="7"/>
      <c r="H215" s="8"/>
      <c r="I215" s="70"/>
      <c r="J215" s="70"/>
      <c r="K215" s="70"/>
      <c r="L215" s="8"/>
      <c r="M215" s="8"/>
      <c r="N215" s="8"/>
      <c r="O215" s="7"/>
    </row>
    <row r="216" spans="1:15" ht="12.75">
      <c r="A216" s="59"/>
      <c r="B216" s="91"/>
      <c r="C216" s="20"/>
      <c r="D216" s="49"/>
      <c r="E216" s="8"/>
      <c r="F216" s="7"/>
      <c r="G216" s="7"/>
      <c r="H216" s="8"/>
      <c r="I216" s="70"/>
      <c r="J216" s="70"/>
      <c r="K216" s="70"/>
      <c r="L216" s="8"/>
      <c r="M216" s="8"/>
      <c r="N216" s="8"/>
      <c r="O216" s="20"/>
    </row>
    <row r="217" spans="1:15" ht="12.75">
      <c r="A217" s="59"/>
      <c r="B217" s="91"/>
      <c r="C217" s="20"/>
      <c r="D217" s="49"/>
      <c r="E217" s="8"/>
      <c r="F217" s="7"/>
      <c r="G217" s="7"/>
      <c r="H217" s="8"/>
      <c r="I217" s="70"/>
      <c r="J217" s="70"/>
      <c r="K217" s="70"/>
      <c r="L217" s="8"/>
      <c r="M217" s="8"/>
      <c r="N217" s="8"/>
      <c r="O217" s="20"/>
    </row>
    <row r="218" spans="1:15" ht="12.75">
      <c r="A218" s="59"/>
      <c r="B218" s="91"/>
      <c r="C218" s="20"/>
      <c r="D218" s="49"/>
      <c r="E218" s="8"/>
      <c r="F218" s="7"/>
      <c r="G218" s="7"/>
      <c r="H218" s="8"/>
      <c r="I218" s="70"/>
      <c r="J218" s="70"/>
      <c r="K218" s="70"/>
      <c r="L218" s="8"/>
      <c r="M218" s="8"/>
      <c r="N218" s="8"/>
      <c r="O218" s="20"/>
    </row>
    <row r="219" spans="1:15" ht="12.75">
      <c r="A219" s="59"/>
      <c r="B219" s="91"/>
      <c r="C219" s="20"/>
      <c r="D219" s="49"/>
      <c r="E219" s="8"/>
      <c r="F219" s="7"/>
      <c r="G219" s="7"/>
      <c r="H219" s="8"/>
      <c r="I219" s="70"/>
      <c r="J219" s="70"/>
      <c r="K219" s="70"/>
      <c r="L219" s="8"/>
      <c r="M219" s="8"/>
      <c r="N219" s="8"/>
      <c r="O219" s="20"/>
    </row>
    <row r="220" spans="1:15" ht="12.75">
      <c r="A220" s="59"/>
      <c r="B220" s="91"/>
      <c r="C220" s="20"/>
      <c r="D220" s="49"/>
      <c r="E220" s="8"/>
      <c r="F220" s="7"/>
      <c r="G220" s="7"/>
      <c r="H220" s="8"/>
      <c r="I220" s="70"/>
      <c r="J220" s="70"/>
      <c r="K220" s="70"/>
      <c r="L220" s="8"/>
      <c r="M220" s="8"/>
      <c r="N220" s="8"/>
      <c r="O220" s="20"/>
    </row>
    <row r="221" spans="1:15" ht="12.75">
      <c r="A221" s="59"/>
      <c r="B221" s="91"/>
      <c r="C221" s="20"/>
      <c r="D221" s="49"/>
      <c r="E221" s="8"/>
      <c r="F221" s="7"/>
      <c r="G221" s="7"/>
      <c r="H221" s="8"/>
      <c r="I221" s="70"/>
      <c r="J221" s="70"/>
      <c r="K221" s="70"/>
      <c r="L221" s="8"/>
      <c r="M221" s="8"/>
      <c r="N221" s="8"/>
      <c r="O221" s="20"/>
    </row>
    <row r="222" spans="1:15" ht="12.75">
      <c r="A222" s="59"/>
      <c r="B222" s="91"/>
      <c r="C222" s="20"/>
      <c r="D222" s="49"/>
      <c r="E222" s="8"/>
      <c r="F222" s="7"/>
      <c r="G222" s="7"/>
      <c r="H222" s="8"/>
      <c r="I222" s="70"/>
      <c r="J222" s="70"/>
      <c r="K222" s="70"/>
      <c r="L222" s="8"/>
      <c r="M222" s="8"/>
      <c r="N222" s="8"/>
      <c r="O222" s="20"/>
    </row>
    <row r="223" spans="1:15" ht="12.75">
      <c r="A223" s="59"/>
      <c r="B223" s="91"/>
      <c r="C223" s="49"/>
      <c r="D223" s="49"/>
      <c r="E223" s="8"/>
      <c r="F223" s="7"/>
      <c r="G223" s="7"/>
      <c r="H223" s="8"/>
      <c r="I223" s="70"/>
      <c r="J223" s="70"/>
      <c r="K223" s="70"/>
      <c r="L223" s="8"/>
      <c r="M223" s="8"/>
      <c r="N223" s="8"/>
      <c r="O223" s="49"/>
    </row>
    <row r="224" spans="1:15" ht="12.75">
      <c r="A224" s="59"/>
      <c r="B224" s="71"/>
      <c r="C224" s="20"/>
      <c r="D224" s="49"/>
      <c r="E224" s="8"/>
      <c r="F224" s="7"/>
      <c r="G224" s="20"/>
      <c r="H224" s="8"/>
      <c r="I224" s="70"/>
      <c r="J224" s="70"/>
      <c r="K224" s="70"/>
      <c r="L224" s="8"/>
      <c r="M224" s="8"/>
      <c r="N224" s="8"/>
      <c r="O224" s="20"/>
    </row>
    <row r="225" spans="1:15" ht="12.75">
      <c r="A225" s="59"/>
      <c r="B225" s="91"/>
      <c r="C225" s="7"/>
      <c r="D225" s="49"/>
      <c r="E225" s="8"/>
      <c r="F225" s="7"/>
      <c r="G225" s="7"/>
      <c r="H225" s="8"/>
      <c r="I225" s="70"/>
      <c r="J225" s="70"/>
      <c r="K225" s="70"/>
      <c r="L225" s="8"/>
      <c r="M225" s="8"/>
      <c r="N225" s="8"/>
      <c r="O225" s="7"/>
    </row>
    <row r="226" spans="1:15" ht="12.75">
      <c r="A226" s="59"/>
      <c r="B226" s="91"/>
      <c r="C226" s="49"/>
      <c r="D226" s="49"/>
      <c r="E226" s="8"/>
      <c r="F226" s="7"/>
      <c r="G226" s="7"/>
      <c r="H226" s="8"/>
      <c r="I226" s="70"/>
      <c r="J226" s="70"/>
      <c r="K226" s="70"/>
      <c r="L226" s="8"/>
      <c r="M226" s="8"/>
      <c r="N226" s="8"/>
      <c r="O226" s="7"/>
    </row>
    <row r="227" spans="1:15" ht="12.75">
      <c r="A227" s="59"/>
      <c r="B227" s="71"/>
      <c r="C227" s="7"/>
      <c r="D227" s="49"/>
      <c r="E227" s="8"/>
      <c r="F227" s="7"/>
      <c r="G227" s="7"/>
      <c r="H227" s="8"/>
      <c r="I227" s="70"/>
      <c r="J227" s="70"/>
      <c r="K227" s="70"/>
      <c r="L227" s="8"/>
      <c r="M227" s="8"/>
      <c r="N227" s="8"/>
      <c r="O227" s="7"/>
    </row>
    <row r="228" spans="1:15" ht="12.75">
      <c r="A228" s="59"/>
      <c r="B228" s="71"/>
      <c r="C228" s="49"/>
      <c r="D228" s="49"/>
      <c r="E228" s="8"/>
      <c r="F228" s="7"/>
      <c r="G228" s="7"/>
      <c r="H228" s="8"/>
      <c r="I228" s="70"/>
      <c r="J228" s="70"/>
      <c r="K228" s="70"/>
      <c r="L228" s="8"/>
      <c r="M228" s="8"/>
      <c r="N228" s="8"/>
      <c r="O228" s="7"/>
    </row>
    <row r="229" spans="1:15" ht="12.75">
      <c r="A229" s="59"/>
      <c r="B229" s="71"/>
      <c r="C229" s="7"/>
      <c r="D229" s="49"/>
      <c r="E229" s="8"/>
      <c r="F229" s="7"/>
      <c r="G229" s="7"/>
      <c r="H229" s="8"/>
      <c r="I229" s="70"/>
      <c r="J229" s="70"/>
      <c r="K229" s="70"/>
      <c r="L229" s="8"/>
      <c r="M229" s="8"/>
      <c r="N229" s="8"/>
      <c r="O229" s="7"/>
    </row>
    <row r="230" spans="1:15" ht="12.75">
      <c r="A230" s="59"/>
      <c r="B230" s="71"/>
      <c r="C230" s="7"/>
      <c r="D230" s="49"/>
      <c r="E230" s="8"/>
      <c r="F230" s="7"/>
      <c r="G230" s="7"/>
      <c r="H230" s="8"/>
      <c r="I230" s="70"/>
      <c r="J230" s="70"/>
      <c r="K230" s="70"/>
      <c r="L230" s="8"/>
      <c r="M230" s="8"/>
      <c r="N230" s="8"/>
      <c r="O230" s="7"/>
    </row>
    <row r="231" spans="1:15" ht="12.75">
      <c r="A231" s="59"/>
      <c r="B231" s="71"/>
      <c r="C231" s="49"/>
      <c r="D231" s="49"/>
      <c r="E231" s="8"/>
      <c r="F231" s="7"/>
      <c r="G231" s="7"/>
      <c r="H231" s="8"/>
      <c r="I231" s="70"/>
      <c r="J231" s="70"/>
      <c r="K231" s="70"/>
      <c r="L231" s="8"/>
      <c r="M231" s="8"/>
      <c r="N231" s="8"/>
      <c r="O231" s="7"/>
    </row>
    <row r="232" spans="1:15" ht="12.75">
      <c r="A232" s="59"/>
      <c r="B232" s="20"/>
      <c r="C232" s="7"/>
      <c r="D232" s="49"/>
      <c r="E232" s="8"/>
      <c r="F232" s="7"/>
      <c r="G232" s="7"/>
      <c r="H232" s="8"/>
      <c r="I232" s="70"/>
      <c r="J232" s="70"/>
      <c r="K232" s="70"/>
      <c r="L232" s="8"/>
      <c r="M232" s="8"/>
      <c r="N232" s="8"/>
      <c r="O232" s="7"/>
    </row>
    <row r="233" spans="1:15" ht="12.75">
      <c r="A233" s="59"/>
      <c r="B233" s="71"/>
      <c r="C233" s="20"/>
      <c r="D233" s="49"/>
      <c r="E233" s="8"/>
      <c r="F233" s="7"/>
      <c r="G233" s="20"/>
      <c r="H233" s="8"/>
      <c r="I233" s="8"/>
      <c r="J233" s="70"/>
      <c r="K233" s="70"/>
      <c r="L233" s="8"/>
      <c r="M233" s="8"/>
      <c r="N233" s="8"/>
      <c r="O233" s="20"/>
    </row>
    <row r="234" spans="1:15" ht="12.75">
      <c r="A234" s="59"/>
      <c r="B234" s="71"/>
      <c r="C234" s="49"/>
      <c r="D234" s="49"/>
      <c r="E234" s="8"/>
      <c r="F234" s="7"/>
      <c r="G234" s="7"/>
      <c r="H234" s="8"/>
      <c r="I234" s="8"/>
      <c r="J234" s="70"/>
      <c r="K234" s="70"/>
      <c r="L234" s="8"/>
      <c r="M234" s="8"/>
      <c r="N234" s="8"/>
      <c r="O234" s="49"/>
    </row>
    <row r="235" spans="1:15" ht="12.75">
      <c r="A235" s="59"/>
      <c r="B235" s="71"/>
      <c r="C235" s="49"/>
      <c r="D235" s="49"/>
      <c r="E235" s="8"/>
      <c r="F235" s="7"/>
      <c r="G235" s="7"/>
      <c r="H235" s="8"/>
      <c r="I235" s="8"/>
      <c r="J235" s="70"/>
      <c r="K235" s="70"/>
      <c r="L235" s="8"/>
      <c r="M235" s="8"/>
      <c r="N235" s="8"/>
      <c r="O235" s="49"/>
    </row>
    <row r="236" spans="1:15" ht="12.75">
      <c r="A236" s="59"/>
      <c r="B236" s="71"/>
      <c r="C236" s="49"/>
      <c r="D236" s="49"/>
      <c r="E236" s="8"/>
      <c r="F236" s="7"/>
      <c r="G236" s="7"/>
      <c r="H236" s="8"/>
      <c r="I236" s="8"/>
      <c r="J236" s="70"/>
      <c r="K236" s="70"/>
      <c r="L236" s="8"/>
      <c r="M236" s="8"/>
      <c r="N236" s="8"/>
      <c r="O236" s="49"/>
    </row>
    <row r="237" spans="1:15" ht="12.75">
      <c r="A237" s="59"/>
      <c r="B237" s="20"/>
      <c r="C237" s="49"/>
      <c r="D237" s="49"/>
      <c r="E237" s="8"/>
      <c r="F237" s="7"/>
      <c r="G237" s="7"/>
      <c r="H237" s="8"/>
      <c r="I237" s="8"/>
      <c r="J237" s="70"/>
      <c r="K237" s="70"/>
      <c r="L237" s="8"/>
      <c r="M237" s="8"/>
      <c r="N237" s="8"/>
      <c r="O237" s="49"/>
    </row>
    <row r="238" spans="1:15" ht="12.75">
      <c r="A238" s="59"/>
      <c r="B238" s="20"/>
      <c r="C238" s="49"/>
      <c r="D238" s="49"/>
      <c r="E238" s="8"/>
      <c r="F238" s="7"/>
      <c r="G238" s="7"/>
      <c r="H238" s="8"/>
      <c r="I238" s="8"/>
      <c r="J238" s="70"/>
      <c r="K238" s="70"/>
      <c r="L238" s="8"/>
      <c r="M238" s="8"/>
      <c r="N238" s="8"/>
      <c r="O238" s="49"/>
    </row>
    <row r="239" spans="1:15" ht="12.75">
      <c r="A239" s="59"/>
      <c r="B239" s="20"/>
      <c r="C239" s="49"/>
      <c r="D239" s="49"/>
      <c r="E239" s="8"/>
      <c r="F239" s="7"/>
      <c r="G239" s="7"/>
      <c r="H239" s="8"/>
      <c r="I239" s="8"/>
      <c r="J239" s="70"/>
      <c r="K239" s="70"/>
      <c r="L239" s="8"/>
      <c r="M239" s="8"/>
      <c r="N239" s="8"/>
      <c r="O239" s="49"/>
    </row>
    <row r="240" spans="1:15" ht="12.75">
      <c r="A240" s="59"/>
      <c r="B240" s="20"/>
      <c r="C240" s="49"/>
      <c r="D240" s="49"/>
      <c r="E240" s="8"/>
      <c r="F240" s="7"/>
      <c r="G240" s="7"/>
      <c r="H240" s="8"/>
      <c r="I240" s="8"/>
      <c r="J240" s="70"/>
      <c r="K240" s="70"/>
      <c r="L240" s="8"/>
      <c r="M240" s="8"/>
      <c r="N240" s="8"/>
      <c r="O240" s="49"/>
    </row>
    <row r="241" spans="3:14" ht="12.75">
      <c r="C241" s="171"/>
      <c r="D241" s="171"/>
      <c r="E241" s="171"/>
      <c r="L241" s="169"/>
      <c r="M241" s="169"/>
      <c r="N241" s="169"/>
    </row>
  </sheetData>
  <sheetProtection/>
  <mergeCells count="8">
    <mergeCell ref="C241:E241"/>
    <mergeCell ref="L241:N241"/>
    <mergeCell ref="M2:O2"/>
    <mergeCell ref="M3:O3"/>
    <mergeCell ref="M4:O4"/>
    <mergeCell ref="M6:O6"/>
    <mergeCell ref="C9:O9"/>
    <mergeCell ref="C10:O10"/>
  </mergeCells>
  <printOptions/>
  <pageMargins left="0.5118110236220472" right="0.31496062992125984" top="0.7480314960629921" bottom="0.6692913385826772" header="0.5118110236220472" footer="0.5118110236220472"/>
  <pageSetup horizontalDpi="600" verticalDpi="600" orientation="landscape" paperSize="9" scale="84" r:id="rId1"/>
  <rowBreaks count="1" manualBreakCount="1">
    <brk id="8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Иванка</dc:creator>
  <cp:keywords/>
  <dc:description/>
  <cp:lastModifiedBy>Иванка</cp:lastModifiedBy>
  <cp:lastPrinted>2014-09-15T13:43:37Z</cp:lastPrinted>
  <dcterms:created xsi:type="dcterms:W3CDTF">2005-09-14T11:22:10Z</dcterms:created>
  <dcterms:modified xsi:type="dcterms:W3CDTF">2015-03-12T13:52:54Z</dcterms:modified>
  <cp:category/>
  <cp:version/>
  <cp:contentType/>
  <cp:contentStatus/>
</cp:coreProperties>
</file>